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hidePivotFieldList="1" defaultThemeVersion="124226"/>
  <bookViews>
    <workbookView xWindow="-15" yWindow="-15" windowWidth="12000" windowHeight="10275"/>
  </bookViews>
  <sheets>
    <sheet name="Revenues" sheetId="14" r:id="rId1"/>
    <sheet name="Sheet2" sheetId="2" state="hidden" r:id="rId2"/>
    <sheet name="Expenses" sheetId="17" r:id="rId3"/>
    <sheet name="Ops Exp" sheetId="18" r:id="rId4"/>
    <sheet name="G&amp;A Exp" sheetId="19" r:id="rId5"/>
    <sheet name="Income Stmt" sheetId="20" r:id="rId6"/>
  </sheets>
  <definedNames>
    <definedName name="TM1REBUILDOPTION">1</definedName>
  </definedNames>
  <calcPr calcId="125725" calcMode="manual" concurrentCalc="0"/>
</workbook>
</file>

<file path=xl/calcChain.xml><?xml version="1.0" encoding="utf-8"?>
<calcChain xmlns="http://schemas.openxmlformats.org/spreadsheetml/2006/main">
  <c r="B10" i="20"/>
  <c r="C10"/>
  <c r="D10"/>
  <c r="E10"/>
  <c r="F10"/>
  <c r="B14"/>
  <c r="C14"/>
  <c r="D14"/>
  <c r="E14"/>
  <c r="F14"/>
  <c r="B18"/>
  <c r="C18"/>
  <c r="D18"/>
  <c r="E18"/>
  <c r="F18"/>
  <c r="B22"/>
  <c r="C22"/>
  <c r="D22"/>
  <c r="E22"/>
  <c r="F22"/>
  <c r="E7" i="19"/>
  <c r="F7"/>
  <c r="E9"/>
  <c r="F9"/>
  <c r="E11"/>
  <c r="F11"/>
  <c r="E13"/>
  <c r="F13"/>
  <c r="E15"/>
  <c r="F15"/>
  <c r="E17"/>
  <c r="F17"/>
  <c r="E19"/>
  <c r="F19"/>
  <c r="E21"/>
  <c r="F21"/>
  <c r="E23"/>
  <c r="F23"/>
  <c r="E25"/>
  <c r="F25"/>
  <c r="B26"/>
  <c r="C26"/>
  <c r="D26"/>
  <c r="E26"/>
  <c r="F26"/>
  <c r="E27"/>
  <c r="F27"/>
  <c r="E29"/>
  <c r="F29"/>
  <c r="E31"/>
  <c r="F31"/>
  <c r="B32"/>
  <c r="C32"/>
  <c r="D32"/>
  <c r="E32"/>
  <c r="F32"/>
  <c r="E33"/>
  <c r="F33"/>
  <c r="E7" i="18"/>
  <c r="F7"/>
  <c r="E9"/>
  <c r="F9"/>
  <c r="E11"/>
  <c r="F11"/>
  <c r="E13"/>
  <c r="F13"/>
  <c r="E15"/>
  <c r="F15"/>
  <c r="E17"/>
  <c r="F17"/>
  <c r="E19"/>
  <c r="F19"/>
  <c r="E21"/>
  <c r="F21"/>
  <c r="E23"/>
  <c r="F23"/>
  <c r="E25"/>
  <c r="F25"/>
  <c r="E27"/>
  <c r="F27"/>
  <c r="B28"/>
  <c r="C28"/>
  <c r="D28"/>
  <c r="E28"/>
  <c r="F28"/>
  <c r="E29"/>
  <c r="F29"/>
  <c r="E7" i="17"/>
  <c r="F7"/>
  <c r="E9"/>
  <c r="F9"/>
  <c r="E11"/>
  <c r="F11"/>
  <c r="E13"/>
  <c r="F13"/>
  <c r="E15"/>
  <c r="F15"/>
  <c r="E17"/>
  <c r="F17"/>
  <c r="E19"/>
  <c r="F19"/>
  <c r="E21"/>
  <c r="F21"/>
  <c r="E23"/>
  <c r="F23"/>
  <c r="E25"/>
  <c r="F25"/>
  <c r="E27"/>
  <c r="F27"/>
  <c r="E29"/>
  <c r="F29"/>
  <c r="B30"/>
  <c r="C30"/>
  <c r="D30"/>
  <c r="E30"/>
  <c r="F30"/>
  <c r="E31"/>
  <c r="F31"/>
  <c r="E33"/>
  <c r="F33"/>
  <c r="B34"/>
  <c r="C34"/>
  <c r="D34"/>
  <c r="E34"/>
  <c r="F34"/>
  <c r="E35"/>
  <c r="F35"/>
  <c r="E18" i="14"/>
  <c r="F18"/>
  <c r="E7"/>
  <c r="F7"/>
  <c r="E9"/>
  <c r="F9"/>
  <c r="E11"/>
  <c r="F11"/>
  <c r="E13"/>
  <c r="F13"/>
  <c r="E15"/>
  <c r="F15"/>
  <c r="E17"/>
  <c r="F17"/>
  <c r="B18"/>
  <c r="C18"/>
  <c r="D18"/>
  <c r="E19"/>
  <c r="F19"/>
  <c r="E21"/>
  <c r="F21"/>
  <c r="B23"/>
  <c r="C23"/>
  <c r="D23"/>
  <c r="E23"/>
  <c r="F23"/>
  <c r="E24"/>
  <c r="F24"/>
</calcChain>
</file>

<file path=xl/sharedStrings.xml><?xml version="1.0" encoding="utf-8"?>
<sst xmlns="http://schemas.openxmlformats.org/spreadsheetml/2006/main" count="275" uniqueCount="142">
  <si>
    <t xml:space="preserve">Budget </t>
  </si>
  <si>
    <t>Container Terminals</t>
  </si>
  <si>
    <t>Turning Basin Terminals</t>
  </si>
  <si>
    <t>Lease Revenues</t>
  </si>
  <si>
    <t>Channel Development</t>
  </si>
  <si>
    <t>Harbor Fees</t>
  </si>
  <si>
    <t>Other Revenues</t>
  </si>
  <si>
    <t xml:space="preserve">Non-Operating </t>
  </si>
  <si>
    <t xml:space="preserve">(Federal Grants, Insurance, Interest Income) </t>
  </si>
  <si>
    <t>Total Revenues</t>
  </si>
  <si>
    <t>Budget</t>
  </si>
  <si>
    <t>72-Non-Operating</t>
  </si>
  <si>
    <t>100-Wharves Northside</t>
  </si>
  <si>
    <t>110-Jacob Stern</t>
  </si>
  <si>
    <t>112-Empire</t>
  </si>
  <si>
    <t>113-Westway</t>
  </si>
  <si>
    <t>103-Houston Public Grain Elevator #2</t>
  </si>
  <si>
    <t>105-Woodhouse</t>
  </si>
  <si>
    <t>108-Jacintoport</t>
  </si>
  <si>
    <t>130-Bulk Material Handling Plant</t>
  </si>
  <si>
    <t>134-Care Terminal</t>
  </si>
  <si>
    <t>126-Maersk Lease</t>
  </si>
  <si>
    <t>128-Barbours Cut Terminal</t>
  </si>
  <si>
    <t>129-Bayport Container Terminal</t>
  </si>
  <si>
    <t>107-Sims Bayou</t>
  </si>
  <si>
    <t>109-Woodhouse Lease</t>
  </si>
  <si>
    <t>111-Land, Bldgs, Equip Lease</t>
  </si>
  <si>
    <t>114-East Industrial Park</t>
  </si>
  <si>
    <t>150-Railroads</t>
  </si>
  <si>
    <t>160-Liquid Cargo</t>
  </si>
  <si>
    <t>888-Executive Office Building</t>
  </si>
  <si>
    <t>145-Channel Development</t>
  </si>
  <si>
    <t>870-Port Police</t>
  </si>
  <si>
    <t>871-HSSE Administration</t>
  </si>
  <si>
    <t>140-Harbor Fire Protection</t>
  </si>
  <si>
    <t>115-Cruise Development</t>
  </si>
  <si>
    <t>170-Foreign Trade Zone</t>
  </si>
  <si>
    <t>74-Promotion and Development</t>
  </si>
  <si>
    <t>101-Wharves Southside</t>
  </si>
  <si>
    <t>136-Jacintoport Terminal Lease</t>
  </si>
  <si>
    <t>137-Jacintoport Refrigerated Lease</t>
  </si>
  <si>
    <t>856-Communications</t>
  </si>
  <si>
    <t>106-Jacintoport Lease Facilities</t>
  </si>
  <si>
    <t>116-Operations Support</t>
  </si>
  <si>
    <t>118-Galveston Terminal</t>
  </si>
  <si>
    <t>138-Jacintoport Terminal Wharves</t>
  </si>
  <si>
    <t>139-Jacintoport Refrigerated Wharves</t>
  </si>
  <si>
    <t>705-Economic Analysis</t>
  </si>
  <si>
    <t>710-Strategic Planning</t>
  </si>
  <si>
    <t>805-Finance</t>
  </si>
  <si>
    <t>806-Small Business Development</t>
  </si>
  <si>
    <t>807-Small Business Administration</t>
  </si>
  <si>
    <t>809-Administration</t>
  </si>
  <si>
    <t>810-Executive</t>
  </si>
  <si>
    <t>811-Office Services</t>
  </si>
  <si>
    <t>812-Strategic Planning Administration</t>
  </si>
  <si>
    <t>813-Freight Rail</t>
  </si>
  <si>
    <t>814-Engineering and Real Estate Administration</t>
  </si>
  <si>
    <t>815-Real Estate Administration</t>
  </si>
  <si>
    <t>816-Records &amp; Information Management</t>
  </si>
  <si>
    <t>820-Engineering and Construction</t>
  </si>
  <si>
    <t>825-Project Management</t>
  </si>
  <si>
    <t>83-Revenue Bond Contingency Fund</t>
  </si>
  <si>
    <t>830-Houston Trade Development</t>
  </si>
  <si>
    <t>831-International Maritime and Energy</t>
  </si>
  <si>
    <t>832-New York Trade Development</t>
  </si>
  <si>
    <t>836-Public Affairs Administration</t>
  </si>
  <si>
    <t>837-Community Relations</t>
  </si>
  <si>
    <t>838-Market Development</t>
  </si>
  <si>
    <t>839-Trade Development Administration</t>
  </si>
  <si>
    <t>840-Payroll</t>
  </si>
  <si>
    <t>841-Customer Billing Services</t>
  </si>
  <si>
    <t>842-IT Department</t>
  </si>
  <si>
    <t>843-Purchasing</t>
  </si>
  <si>
    <t>844-Human Resources</t>
  </si>
  <si>
    <t>845-Payables Accounting</t>
  </si>
  <si>
    <t>846-Financial Accounting</t>
  </si>
  <si>
    <t>847-Credit</t>
  </si>
  <si>
    <t>848-Controller</t>
  </si>
  <si>
    <t>849-Training and Development</t>
  </si>
  <si>
    <t>850-Legal</t>
  </si>
  <si>
    <t>851-Corporate Affairs Administration</t>
  </si>
  <si>
    <t>853-Government Relations</t>
  </si>
  <si>
    <t>854-Environmental Affairs</t>
  </si>
  <si>
    <t>857-Beneficial Use Sites-HSC</t>
  </si>
  <si>
    <t>859-Safety</t>
  </si>
  <si>
    <t>861-Operations Administration</t>
  </si>
  <si>
    <t>865-Financial Planning</t>
  </si>
  <si>
    <t>866-Risk Management</t>
  </si>
  <si>
    <t>880-Marine Department</t>
  </si>
  <si>
    <t>881-Inspection Boat-Sam Houston</t>
  </si>
  <si>
    <t>882-Harbor Patrol and Channel Maintenance</t>
  </si>
  <si>
    <t>892-Internal Audit</t>
  </si>
  <si>
    <t>900-Maintenance</t>
  </si>
  <si>
    <t>954-Other</t>
  </si>
  <si>
    <t>Unaudited</t>
  </si>
  <si>
    <t xml:space="preserve">Audited </t>
  </si>
  <si>
    <t>140-Fire Department</t>
  </si>
  <si>
    <t>115-Bayport Cruise</t>
  </si>
  <si>
    <t>PORT OF HOUSTON AUTHORITY</t>
  </si>
  <si>
    <t>2013 OPERATING BUDGET</t>
  </si>
  <si>
    <t>TOTAL REVENUE - SUMMARY (000's)</t>
  </si>
  <si>
    <t>Net Expense</t>
  </si>
  <si>
    <t>Non-Operating Expenses</t>
  </si>
  <si>
    <t>Total Expenses Operations &amp; G&amp;A</t>
  </si>
  <si>
    <t>Allocations</t>
  </si>
  <si>
    <t>Discretionary Expenses</t>
  </si>
  <si>
    <t>Consulting Fees</t>
  </si>
  <si>
    <t>Fuel</t>
  </si>
  <si>
    <t>Utilities</t>
  </si>
  <si>
    <t>Insurance</t>
  </si>
  <si>
    <t>Fees &amp; Services</t>
  </si>
  <si>
    <t>Equipment &amp; Terminal Maintenance</t>
  </si>
  <si>
    <t>Depreciation &amp; Amortization</t>
  </si>
  <si>
    <t>Retirement Benefits</t>
  </si>
  <si>
    <t>Benefits</t>
  </si>
  <si>
    <t>Salaries</t>
  </si>
  <si>
    <t>Total Operating Expenses</t>
  </si>
  <si>
    <t>Demolition</t>
  </si>
  <si>
    <t>Allocation to Others</t>
  </si>
  <si>
    <t>Utilities &amp; Fuel</t>
  </si>
  <si>
    <t>Terminal &amp; Asset Maintenance</t>
  </si>
  <si>
    <t>Net G&amp;A Expenses</t>
  </si>
  <si>
    <t>Allocated Expenses to CIP</t>
  </si>
  <si>
    <t>Gross G&amp;A Expenses</t>
  </si>
  <si>
    <t>Economic Development &amp; Community Support</t>
  </si>
  <si>
    <t>TOTAL EXPENSE - SUMMARY (000's)</t>
  </si>
  <si>
    <t>OPERATIONS EXPENSE - SUMMARY (000's)</t>
  </si>
  <si>
    <t>Cash Flow</t>
  </si>
  <si>
    <t>Net Income</t>
  </si>
  <si>
    <t>Contributions (to)/from Federal/State Agencies</t>
  </si>
  <si>
    <t>Income before Contributions &amp; Transfers</t>
  </si>
  <si>
    <t>Non-Operating Revenue (Expense)</t>
  </si>
  <si>
    <t>Net Operating Income</t>
  </si>
  <si>
    <t>Less: General &amp; Administrative Expenses</t>
  </si>
  <si>
    <t>Operating Income</t>
  </si>
  <si>
    <t>Less: Operating Expenses</t>
  </si>
  <si>
    <t>Operating Revenues*</t>
  </si>
  <si>
    <t>* Includes G&amp;A Revenues</t>
  </si>
  <si>
    <t>INCOME STATEMENT (000's)</t>
  </si>
  <si>
    <t>G&amp;A EXPENSE - SUMMARY (000's)</t>
  </si>
  <si>
    <t>Total Operating Revenues *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</si>
</sst>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$-409]#,##0;\([$$-409]#,##0\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theme="1"/>
      <name val="Tahoma"/>
      <family val="2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</cellStyleXfs>
  <cellXfs count="61">
    <xf numFmtId="0" fontId="0" fillId="0" borderId="0" xfId="0"/>
    <xf numFmtId="0" fontId="2" fillId="0" borderId="0" xfId="0" applyFont="1" applyAlignment="1">
      <alignment horizontal="left" wrapText="1" readingOrder="1"/>
    </xf>
    <xf numFmtId="0" fontId="3" fillId="0" borderId="0" xfId="0" applyFont="1"/>
    <xf numFmtId="0" fontId="0" fillId="0" borderId="0" xfId="0" applyAlignment="1"/>
    <xf numFmtId="165" fontId="0" fillId="0" borderId="0" xfId="2" applyNumberFormat="1" applyFont="1"/>
    <xf numFmtId="0" fontId="2" fillId="0" borderId="0" xfId="0" applyFont="1" applyAlignment="1">
      <alignment horizontal="left"/>
    </xf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/>
    <xf numFmtId="164" fontId="9" fillId="0" borderId="0" xfId="1" applyNumberFormat="1" applyFont="1" applyAlignment="1">
      <alignment horizontal="right"/>
    </xf>
    <xf numFmtId="0" fontId="8" fillId="0" borderId="1" xfId="0" applyFont="1" applyBorder="1" applyAlignment="1">
      <alignment horizontal="right"/>
    </xf>
    <xf numFmtId="0" fontId="7" fillId="0" borderId="2" xfId="0" applyFont="1" applyBorder="1" applyAlignment="1"/>
    <xf numFmtId="0" fontId="6" fillId="0" borderId="0" xfId="0" applyFont="1" applyFill="1" applyBorder="1"/>
    <xf numFmtId="0" fontId="11" fillId="0" borderId="0" xfId="0" applyFont="1" applyFill="1" applyBorder="1"/>
    <xf numFmtId="0" fontId="12" fillId="0" borderId="0" xfId="3" applyFont="1" applyFill="1" applyBorder="1" applyAlignment="1"/>
    <xf numFmtId="0" fontId="7" fillId="0" borderId="0" xfId="0" applyFont="1" applyFill="1" applyBorder="1" applyAlignment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0" xfId="0" applyFont="1" applyFill="1" applyBorder="1" applyAlignment="1"/>
    <xf numFmtId="165" fontId="12" fillId="0" borderId="0" xfId="2" applyNumberFormat="1" applyFont="1" applyFill="1" applyBorder="1" applyAlignment="1"/>
    <xf numFmtId="0" fontId="7" fillId="0" borderId="0" xfId="3" applyFont="1" applyFill="1" applyBorder="1" applyAlignment="1"/>
    <xf numFmtId="164" fontId="7" fillId="0" borderId="0" xfId="1" applyNumberFormat="1" applyFont="1" applyFill="1" applyBorder="1" applyAlignment="1"/>
    <xf numFmtId="166" fontId="7" fillId="0" borderId="0" xfId="3" applyNumberFormat="1" applyFont="1" applyFill="1" applyBorder="1" applyAlignment="1"/>
    <xf numFmtId="0" fontId="12" fillId="2" borderId="0" xfId="3" applyFont="1" applyFill="1" applyBorder="1" applyAlignment="1"/>
    <xf numFmtId="165" fontId="12" fillId="2" borderId="5" xfId="2" applyNumberFormat="1" applyFont="1" applyFill="1" applyBorder="1" applyAlignment="1"/>
    <xf numFmtId="165" fontId="5" fillId="0" borderId="0" xfId="2" applyNumberFormat="1" applyFont="1"/>
    <xf numFmtId="0" fontId="4" fillId="0" borderId="0" xfId="0" applyFont="1" applyAlignment="1">
      <alignment horizontal="left"/>
    </xf>
    <xf numFmtId="165" fontId="4" fillId="0" borderId="0" xfId="2" applyNumberFormat="1" applyFont="1"/>
    <xf numFmtId="0" fontId="5" fillId="0" borderId="0" xfId="0" applyFont="1" applyAlignment="1">
      <alignment horizontal="left"/>
    </xf>
    <xf numFmtId="164" fontId="5" fillId="0" borderId="0" xfId="1" applyNumberFormat="1" applyFont="1"/>
    <xf numFmtId="0" fontId="4" fillId="2" borderId="0" xfId="0" applyFont="1" applyFill="1" applyAlignment="1">
      <alignment horizontal="left"/>
    </xf>
    <xf numFmtId="165" fontId="4" fillId="2" borderId="4" xfId="2" applyNumberFormat="1" applyFont="1" applyFill="1" applyBorder="1"/>
    <xf numFmtId="0" fontId="5" fillId="0" borderId="0" xfId="0" applyFont="1"/>
    <xf numFmtId="0" fontId="4" fillId="0" borderId="0" xfId="0" applyFont="1" applyFill="1" applyBorder="1" applyAlignment="1">
      <alignment horizontal="left"/>
    </xf>
    <xf numFmtId="37" fontId="4" fillId="0" borderId="0" xfId="0" applyNumberFormat="1" applyFont="1" applyFill="1" applyBorder="1"/>
    <xf numFmtId="0" fontId="4" fillId="0" borderId="0" xfId="0" applyFont="1"/>
    <xf numFmtId="0" fontId="5" fillId="0" borderId="0" xfId="0" applyFont="1" applyFill="1" applyBorder="1" applyAlignment="1">
      <alignment horizontal="left"/>
    </xf>
    <xf numFmtId="37" fontId="5" fillId="0" borderId="0" xfId="0" applyNumberFormat="1" applyFont="1" applyFill="1" applyBorder="1"/>
    <xf numFmtId="3" fontId="5" fillId="0" borderId="0" xfId="0" applyNumberFormat="1" applyFont="1" applyFill="1" applyBorder="1"/>
    <xf numFmtId="164" fontId="5" fillId="0" borderId="0" xfId="1" applyNumberFormat="1" applyFont="1" applyFill="1" applyBorder="1"/>
    <xf numFmtId="0" fontId="4" fillId="2" borderId="0" xfId="0" applyFont="1" applyFill="1"/>
    <xf numFmtId="37" fontId="4" fillId="2" borderId="4" xfId="0" applyNumberFormat="1" applyFont="1" applyFill="1" applyBorder="1"/>
    <xf numFmtId="0" fontId="0" fillId="0" borderId="0" xfId="0" applyFont="1"/>
    <xf numFmtId="165" fontId="12" fillId="0" borderId="4" xfId="2" applyNumberFormat="1" applyFont="1" applyFill="1" applyBorder="1" applyAlignment="1"/>
    <xf numFmtId="165" fontId="8" fillId="0" borderId="2" xfId="2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64" fontId="9" fillId="0" borderId="0" xfId="1" applyNumberFormat="1" applyFont="1" applyBorder="1" applyAlignment="1">
      <alignment horizontal="right"/>
    </xf>
    <xf numFmtId="165" fontId="8" fillId="0" borderId="0" xfId="2" applyNumberFormat="1" applyFont="1" applyBorder="1" applyAlignment="1">
      <alignment horizontal="right"/>
    </xf>
    <xf numFmtId="165" fontId="4" fillId="0" borderId="0" xfId="2" applyNumberFormat="1" applyFont="1" applyBorder="1"/>
    <xf numFmtId="165" fontId="8" fillId="0" borderId="2" xfId="2" applyNumberFormat="1" applyFont="1" applyBorder="1" applyAlignment="1">
      <alignment horizontal="right" wrapText="1" readingOrder="1"/>
    </xf>
    <xf numFmtId="165" fontId="8" fillId="0" borderId="1" xfId="2" applyNumberFormat="1" applyFont="1" applyBorder="1" applyAlignment="1">
      <alignment horizontal="right" wrapText="1" readingOrder="1"/>
    </xf>
    <xf numFmtId="165" fontId="4" fillId="0" borderId="6" xfId="2" applyNumberFormat="1" applyFont="1" applyBorder="1"/>
    <xf numFmtId="0" fontId="8" fillId="0" borderId="0" xfId="0" applyFont="1" applyAlignment="1">
      <alignment horizontal="left" readingOrder="1"/>
    </xf>
    <xf numFmtId="165" fontId="1" fillId="0" borderId="0" xfId="2" applyNumberFormat="1" applyFont="1"/>
    <xf numFmtId="165" fontId="4" fillId="2" borderId="0" xfId="2" applyNumberFormat="1" applyFont="1" applyFill="1"/>
    <xf numFmtId="0" fontId="8" fillId="2" borderId="0" xfId="0" applyFont="1" applyFill="1" applyAlignment="1">
      <alignment horizontal="left"/>
    </xf>
    <xf numFmtId="165" fontId="8" fillId="2" borderId="3" xfId="2" applyNumberFormat="1" applyFont="1" applyFill="1" applyBorder="1" applyAlignment="1">
      <alignment horizontal="right"/>
    </xf>
    <xf numFmtId="165" fontId="8" fillId="2" borderId="2" xfId="2" applyNumberFormat="1" applyFont="1" applyFill="1" applyBorder="1" applyAlignment="1">
      <alignment horizontal="right"/>
    </xf>
  </cellXfs>
  <cellStyles count="4">
    <cellStyle name="Comma" xfId="2" builtinId="3"/>
    <cellStyle name="Normal" xfId="0" builtinId="0"/>
    <cellStyle name="Normal 2" xfId="3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workbookViewId="0"/>
  </sheetViews>
  <sheetFormatPr defaultRowHeight="15"/>
  <cols>
    <col min="1" max="1" width="50.7109375" style="3" customWidth="1"/>
    <col min="2" max="6" width="15.7109375" style="3" customWidth="1"/>
    <col min="7" max="16384" width="9.140625" style="3"/>
  </cols>
  <sheetData>
    <row r="1" spans="1:6">
      <c r="A1" s="6" t="s">
        <v>99</v>
      </c>
      <c r="B1" s="7"/>
      <c r="C1" s="7"/>
      <c r="D1" s="7"/>
      <c r="E1" s="7"/>
      <c r="F1" s="7"/>
    </row>
    <row r="2" spans="1:6">
      <c r="A2" s="6" t="s">
        <v>100</v>
      </c>
      <c r="B2" s="7"/>
      <c r="C2" s="7"/>
      <c r="D2" s="7"/>
      <c r="E2" s="7"/>
      <c r="F2" s="7"/>
    </row>
    <row r="3" spans="1:6">
      <c r="A3" s="6" t="s">
        <v>101</v>
      </c>
      <c r="B3" s="7"/>
      <c r="C3" s="7"/>
      <c r="D3" s="7"/>
      <c r="E3" s="7"/>
      <c r="F3" s="7"/>
    </row>
    <row r="4" spans="1:6">
      <c r="A4" s="8"/>
      <c r="B4" s="19">
        <v>2011</v>
      </c>
      <c r="C4" s="19">
        <v>2011</v>
      </c>
      <c r="D4" s="19">
        <v>2012</v>
      </c>
      <c r="E4" s="19">
        <v>2012</v>
      </c>
      <c r="F4" s="19">
        <v>2013</v>
      </c>
    </row>
    <row r="5" spans="1:6">
      <c r="A5" s="8"/>
      <c r="B5" s="20" t="s">
        <v>0</v>
      </c>
      <c r="C5" s="20" t="s">
        <v>96</v>
      </c>
      <c r="D5" s="20" t="s">
        <v>0</v>
      </c>
      <c r="E5" s="20" t="s">
        <v>95</v>
      </c>
      <c r="F5" s="20" t="s">
        <v>10</v>
      </c>
    </row>
    <row r="6" spans="1:6">
      <c r="A6" s="9" t="s">
        <v>1</v>
      </c>
      <c r="B6" s="47">
        <v>131102</v>
      </c>
      <c r="C6" s="47">
        <v>130330</v>
      </c>
      <c r="D6" s="47">
        <v>136072</v>
      </c>
      <c r="E6" s="47">
        <v>137182</v>
      </c>
      <c r="F6" s="47">
        <v>146442</v>
      </c>
    </row>
    <row r="7" spans="1:6">
      <c r="A7" s="11"/>
      <c r="B7" s="48"/>
      <c r="C7" s="48"/>
      <c r="D7" s="48"/>
      <c r="E7" s="49">
        <f>(E6-C6)/C6</f>
        <v>5.2574234635156911E-2</v>
      </c>
      <c r="F7" s="49">
        <f>(F6-E6)/E6</f>
        <v>6.750156726101092E-2</v>
      </c>
    </row>
    <row r="8" spans="1:6">
      <c r="A8" s="9" t="s">
        <v>2</v>
      </c>
      <c r="B8" s="50">
        <v>36667</v>
      </c>
      <c r="C8" s="50">
        <v>42072</v>
      </c>
      <c r="D8" s="50">
        <v>40271</v>
      </c>
      <c r="E8" s="50">
        <v>47003</v>
      </c>
      <c r="F8" s="50">
        <v>45172</v>
      </c>
    </row>
    <row r="9" spans="1:6">
      <c r="A9" s="11"/>
      <c r="B9" s="48"/>
      <c r="C9" s="48"/>
      <c r="D9" s="48"/>
      <c r="E9" s="49">
        <f>(E8-C8)/C8</f>
        <v>0.11720384103441719</v>
      </c>
      <c r="F9" s="49">
        <f>(F8-E8)/E8</f>
        <v>-3.8954960321681595E-2</v>
      </c>
    </row>
    <row r="10" spans="1:6">
      <c r="A10" s="9" t="s">
        <v>3</v>
      </c>
      <c r="B10" s="50">
        <v>21705</v>
      </c>
      <c r="C10" s="50">
        <v>22780</v>
      </c>
      <c r="D10" s="50">
        <v>21997</v>
      </c>
      <c r="E10" s="50">
        <v>24057</v>
      </c>
      <c r="F10" s="50">
        <v>24023</v>
      </c>
    </row>
    <row r="11" spans="1:6">
      <c r="A11" s="11"/>
      <c r="B11" s="48"/>
      <c r="C11" s="48"/>
      <c r="D11" s="48"/>
      <c r="E11" s="49">
        <f>(E10-C10)/C10</f>
        <v>5.6057945566286217E-2</v>
      </c>
      <c r="F11" s="49">
        <f>(F10-E10)/E10</f>
        <v>-1.4133100552853638E-3</v>
      </c>
    </row>
    <row r="12" spans="1:6">
      <c r="A12" s="9" t="s">
        <v>5</v>
      </c>
      <c r="B12" s="50">
        <v>5750</v>
      </c>
      <c r="C12" s="50">
        <v>5636</v>
      </c>
      <c r="D12" s="50">
        <v>5908</v>
      </c>
      <c r="E12" s="50">
        <v>5992</v>
      </c>
      <c r="F12" s="50">
        <v>6255</v>
      </c>
    </row>
    <row r="13" spans="1:6">
      <c r="A13" s="11"/>
      <c r="B13" s="48"/>
      <c r="C13" s="48"/>
      <c r="D13" s="48"/>
      <c r="E13" s="49">
        <f>(E12-C12)/C12</f>
        <v>6.3165365507452095E-2</v>
      </c>
      <c r="F13" s="49">
        <f>(F12-E12)/E12</f>
        <v>4.3891855807743657E-2</v>
      </c>
    </row>
    <row r="14" spans="1:6">
      <c r="A14" s="9" t="s">
        <v>4</v>
      </c>
      <c r="B14" s="50">
        <v>2664</v>
      </c>
      <c r="C14" s="50">
        <v>3356</v>
      </c>
      <c r="D14" s="50">
        <v>9788</v>
      </c>
      <c r="E14" s="50">
        <v>8428</v>
      </c>
      <c r="F14" s="50">
        <v>2366</v>
      </c>
    </row>
    <row r="15" spans="1:6">
      <c r="A15" s="11"/>
      <c r="B15" s="48"/>
      <c r="C15" s="48"/>
      <c r="D15" s="48"/>
      <c r="E15" s="49">
        <f>(E14-C14)/C14</f>
        <v>1.5113230035756853</v>
      </c>
      <c r="F15" s="49">
        <f>(F14-E14)/E14</f>
        <v>-0.71926910299003322</v>
      </c>
    </row>
    <row r="16" spans="1:6">
      <c r="A16" s="9" t="s">
        <v>6</v>
      </c>
      <c r="B16" s="50">
        <v>564</v>
      </c>
      <c r="C16" s="50">
        <v>822</v>
      </c>
      <c r="D16" s="50">
        <v>761</v>
      </c>
      <c r="E16" s="50">
        <v>809</v>
      </c>
      <c r="F16" s="50">
        <v>1365</v>
      </c>
    </row>
    <row r="17" spans="1:6">
      <c r="A17" s="11"/>
      <c r="B17" s="13"/>
      <c r="C17" s="13"/>
      <c r="D17" s="13"/>
      <c r="E17" s="12">
        <f>(E16-C16)/C16</f>
        <v>-1.5815085158150853E-2</v>
      </c>
      <c r="F17" s="12">
        <f>(F16-E16)/E16</f>
        <v>0.68726823238566126</v>
      </c>
    </row>
    <row r="18" spans="1:6">
      <c r="A18" s="58" t="s">
        <v>141</v>
      </c>
      <c r="B18" s="60">
        <f>B16+B14+B12+B10+B8+B6</f>
        <v>198452</v>
      </c>
      <c r="C18" s="60">
        <f>C16+C14+C12+C10+C8+C6</f>
        <v>204996</v>
      </c>
      <c r="D18" s="60">
        <f>D16+D14+D12+D10+D8+D6</f>
        <v>214797</v>
      </c>
      <c r="E18" s="60">
        <f>E16+E14+E12+E10+E8+E6</f>
        <v>223471</v>
      </c>
      <c r="F18" s="60">
        <f>F16+F14+F12+F10+F8+F6</f>
        <v>225623</v>
      </c>
    </row>
    <row r="19" spans="1:6">
      <c r="A19" s="11"/>
      <c r="B19" s="48"/>
      <c r="C19" s="48"/>
      <c r="D19" s="48"/>
      <c r="E19" s="49">
        <f>(E18-C18)/C18</f>
        <v>9.0123709730921583E-2</v>
      </c>
      <c r="F19" s="49">
        <f>(F18-E18)/E18</f>
        <v>9.6298848620178911E-3</v>
      </c>
    </row>
    <row r="20" spans="1:6">
      <c r="A20" s="9" t="s">
        <v>7</v>
      </c>
      <c r="B20" s="50">
        <v>7735</v>
      </c>
      <c r="C20" s="50">
        <v>8364</v>
      </c>
      <c r="D20" s="50">
        <v>8027</v>
      </c>
      <c r="E20" s="50">
        <v>9312</v>
      </c>
      <c r="F20" s="50">
        <v>20335</v>
      </c>
    </row>
    <row r="21" spans="1:6">
      <c r="A21" s="9" t="s">
        <v>8</v>
      </c>
      <c r="B21" s="10"/>
      <c r="C21" s="10"/>
      <c r="D21" s="10"/>
      <c r="E21" s="12">
        <f>(E20-C20)/C20</f>
        <v>0.1133428981348637</v>
      </c>
      <c r="F21" s="12">
        <f>(F20-E20)/E20</f>
        <v>1.1837414089347078</v>
      </c>
    </row>
    <row r="22" spans="1:6">
      <c r="A22" s="11"/>
      <c r="B22" s="13"/>
      <c r="C22" s="13"/>
      <c r="D22" s="13"/>
      <c r="E22" s="13"/>
      <c r="F22" s="13"/>
    </row>
    <row r="23" spans="1:6">
      <c r="A23" s="58" t="s">
        <v>9</v>
      </c>
      <c r="B23" s="59">
        <f>B20+B18</f>
        <v>206187</v>
      </c>
      <c r="C23" s="59">
        <f>C20+C18</f>
        <v>213360</v>
      </c>
      <c r="D23" s="59">
        <f>D20+D18</f>
        <v>222824</v>
      </c>
      <c r="E23" s="59">
        <f>E20+E18</f>
        <v>232783</v>
      </c>
      <c r="F23" s="59">
        <f>F20+F18</f>
        <v>245958</v>
      </c>
    </row>
    <row r="24" spans="1:6">
      <c r="A24" s="11"/>
      <c r="B24" s="14"/>
      <c r="C24" s="14"/>
      <c r="D24" s="14"/>
      <c r="E24" s="12">
        <f>(E23-C23)/C23</f>
        <v>9.1033933258342706E-2</v>
      </c>
      <c r="F24" s="12">
        <f>(F23-E23)/E23</f>
        <v>5.6597775610761951E-2</v>
      </c>
    </row>
    <row r="27" spans="1:6">
      <c r="A27" s="3" t="s">
        <v>138</v>
      </c>
    </row>
  </sheetData>
  <printOptions horizontalCentered="1"/>
  <pageMargins left="0.7" right="0.7" top="0.75" bottom="0.75" header="0.3" footer="0.3"/>
  <pageSetup scale="94" orientation="landscape" horizontalDpi="1200" verticalDpi="1200" r:id="rId1"/>
  <headerFooter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87"/>
  <sheetViews>
    <sheetView topLeftCell="A7" workbookViewId="0">
      <selection activeCell="B29" sqref="B29"/>
    </sheetView>
  </sheetViews>
  <sheetFormatPr defaultRowHeight="15"/>
  <cols>
    <col min="1" max="1" width="44" style="3" bestFit="1" customWidth="1"/>
    <col min="2" max="2" width="23.5703125" style="3" bestFit="1" customWidth="1"/>
    <col min="3" max="16384" width="9.140625" style="3"/>
  </cols>
  <sheetData>
    <row r="2" spans="1:2">
      <c r="A2" s="3" t="s">
        <v>12</v>
      </c>
      <c r="B2" s="5" t="s">
        <v>2</v>
      </c>
    </row>
    <row r="3" spans="1:2">
      <c r="A3" s="3" t="s">
        <v>38</v>
      </c>
      <c r="B3" s="5" t="s">
        <v>2</v>
      </c>
    </row>
    <row r="4" spans="1:2">
      <c r="A4" s="3" t="s">
        <v>16</v>
      </c>
      <c r="B4" s="5" t="s">
        <v>2</v>
      </c>
    </row>
    <row r="5" spans="1:2">
      <c r="A5" s="3" t="s">
        <v>17</v>
      </c>
      <c r="B5" s="5" t="s">
        <v>2</v>
      </c>
    </row>
    <row r="6" spans="1:2">
      <c r="A6" s="3" t="s">
        <v>42</v>
      </c>
      <c r="B6" s="5" t="s">
        <v>2</v>
      </c>
    </row>
    <row r="7" spans="1:2">
      <c r="A7" s="3" t="s">
        <v>24</v>
      </c>
      <c r="B7" s="1" t="s">
        <v>3</v>
      </c>
    </row>
    <row r="8" spans="1:2">
      <c r="A8" s="3" t="s">
        <v>18</v>
      </c>
      <c r="B8" s="5" t="s">
        <v>2</v>
      </c>
    </row>
    <row r="9" spans="1:2">
      <c r="A9" s="3" t="s">
        <v>25</v>
      </c>
      <c r="B9" s="1" t="s">
        <v>3</v>
      </c>
    </row>
    <row r="10" spans="1:2">
      <c r="A10" s="3" t="s">
        <v>13</v>
      </c>
      <c r="B10" s="5" t="s">
        <v>2</v>
      </c>
    </row>
    <row r="11" spans="1:2">
      <c r="A11" s="3" t="s">
        <v>26</v>
      </c>
      <c r="B11" s="5" t="s">
        <v>3</v>
      </c>
    </row>
    <row r="12" spans="1:2">
      <c r="A12" s="3" t="s">
        <v>14</v>
      </c>
      <c r="B12" s="5" t="s">
        <v>2</v>
      </c>
    </row>
    <row r="13" spans="1:2">
      <c r="A13" s="3" t="s">
        <v>15</v>
      </c>
      <c r="B13" s="5" t="s">
        <v>2</v>
      </c>
    </row>
    <row r="14" spans="1:2">
      <c r="A14" s="3" t="s">
        <v>27</v>
      </c>
      <c r="B14" s="1" t="s">
        <v>3</v>
      </c>
    </row>
    <row r="15" spans="1:2">
      <c r="A15" s="3" t="s">
        <v>35</v>
      </c>
      <c r="B15" s="1" t="s">
        <v>6</v>
      </c>
    </row>
    <row r="16" spans="1:2">
      <c r="A16" s="3" t="s">
        <v>43</v>
      </c>
      <c r="B16" s="1" t="s">
        <v>6</v>
      </c>
    </row>
    <row r="17" spans="1:2">
      <c r="A17" s="3" t="s">
        <v>98</v>
      </c>
      <c r="B17" s="1" t="s">
        <v>6</v>
      </c>
    </row>
    <row r="18" spans="1:2">
      <c r="A18" s="3" t="s">
        <v>44</v>
      </c>
      <c r="B18" s="1" t="s">
        <v>6</v>
      </c>
    </row>
    <row r="19" spans="1:2">
      <c r="A19" s="3" t="s">
        <v>21</v>
      </c>
      <c r="B19" s="1" t="s">
        <v>3</v>
      </c>
    </row>
    <row r="20" spans="1:2">
      <c r="A20" s="3" t="s">
        <v>22</v>
      </c>
      <c r="B20" s="1" t="s">
        <v>1</v>
      </c>
    </row>
    <row r="21" spans="1:2">
      <c r="A21" s="3" t="s">
        <v>23</v>
      </c>
      <c r="B21" s="1" t="s">
        <v>1</v>
      </c>
    </row>
    <row r="22" spans="1:2">
      <c r="A22" s="3" t="s">
        <v>19</v>
      </c>
      <c r="B22" s="5" t="s">
        <v>2</v>
      </c>
    </row>
    <row r="23" spans="1:2">
      <c r="A23" s="3" t="s">
        <v>20</v>
      </c>
      <c r="B23" s="5" t="s">
        <v>2</v>
      </c>
    </row>
    <row r="24" spans="1:2">
      <c r="A24" s="3" t="s">
        <v>39</v>
      </c>
      <c r="B24" s="5" t="s">
        <v>2</v>
      </c>
    </row>
    <row r="25" spans="1:2">
      <c r="A25" s="3" t="s">
        <v>40</v>
      </c>
      <c r="B25" s="5" t="s">
        <v>2</v>
      </c>
    </row>
    <row r="26" spans="1:2">
      <c r="A26" s="3" t="s">
        <v>45</v>
      </c>
      <c r="B26" s="5" t="s">
        <v>2</v>
      </c>
    </row>
    <row r="27" spans="1:2">
      <c r="A27" s="3" t="s">
        <v>46</v>
      </c>
      <c r="B27" s="5" t="s">
        <v>2</v>
      </c>
    </row>
    <row r="28" spans="1:2">
      <c r="A28" s="3" t="s">
        <v>34</v>
      </c>
      <c r="B28" s="1" t="s">
        <v>5</v>
      </c>
    </row>
    <row r="29" spans="1:2">
      <c r="A29" s="3" t="s">
        <v>97</v>
      </c>
      <c r="B29" s="1" t="s">
        <v>5</v>
      </c>
    </row>
    <row r="30" spans="1:2">
      <c r="A30" s="3" t="s">
        <v>31</v>
      </c>
      <c r="B30" s="1" t="s">
        <v>4</v>
      </c>
    </row>
    <row r="31" spans="1:2">
      <c r="A31" s="3" t="s">
        <v>28</v>
      </c>
      <c r="B31" s="1" t="s">
        <v>3</v>
      </c>
    </row>
    <row r="32" spans="1:2">
      <c r="A32" s="3" t="s">
        <v>29</v>
      </c>
      <c r="B32" s="1" t="s">
        <v>3</v>
      </c>
    </row>
    <row r="33" spans="1:2">
      <c r="A33" s="3" t="s">
        <v>36</v>
      </c>
      <c r="B33" s="1" t="s">
        <v>6</v>
      </c>
    </row>
    <row r="34" spans="1:2">
      <c r="A34" s="3" t="s">
        <v>47</v>
      </c>
      <c r="B34" s="1" t="s">
        <v>6</v>
      </c>
    </row>
    <row r="35" spans="1:2">
      <c r="A35" s="3" t="s">
        <v>48</v>
      </c>
      <c r="B35" s="1" t="s">
        <v>6</v>
      </c>
    </row>
    <row r="36" spans="1:2">
      <c r="A36" s="3" t="s">
        <v>11</v>
      </c>
      <c r="B36" s="1" t="s">
        <v>7</v>
      </c>
    </row>
    <row r="37" spans="1:2">
      <c r="A37" s="3" t="s">
        <v>37</v>
      </c>
      <c r="B37" s="1" t="s">
        <v>7</v>
      </c>
    </row>
    <row r="38" spans="1:2">
      <c r="A38" s="3" t="s">
        <v>49</v>
      </c>
      <c r="B38" s="1" t="s">
        <v>6</v>
      </c>
    </row>
    <row r="39" spans="1:2">
      <c r="A39" s="3" t="s">
        <v>50</v>
      </c>
      <c r="B39" s="1" t="s">
        <v>6</v>
      </c>
    </row>
    <row r="40" spans="1:2">
      <c r="A40" s="3" t="s">
        <v>51</v>
      </c>
      <c r="B40" s="1" t="s">
        <v>6</v>
      </c>
    </row>
    <row r="41" spans="1:2">
      <c r="A41" s="3" t="s">
        <v>52</v>
      </c>
      <c r="B41" s="1" t="s">
        <v>6</v>
      </c>
    </row>
    <row r="42" spans="1:2">
      <c r="A42" s="3" t="s">
        <v>53</v>
      </c>
      <c r="B42" s="1" t="s">
        <v>6</v>
      </c>
    </row>
    <row r="43" spans="1:2">
      <c r="A43" s="3" t="s">
        <v>54</v>
      </c>
      <c r="B43" s="1" t="s">
        <v>6</v>
      </c>
    </row>
    <row r="44" spans="1:2">
      <c r="A44" s="3" t="s">
        <v>55</v>
      </c>
      <c r="B44" s="1" t="s">
        <v>6</v>
      </c>
    </row>
    <row r="45" spans="1:2">
      <c r="A45" s="3" t="s">
        <v>56</v>
      </c>
      <c r="B45" s="1" t="s">
        <v>6</v>
      </c>
    </row>
    <row r="46" spans="1:2">
      <c r="A46" s="3" t="s">
        <v>57</v>
      </c>
      <c r="B46" s="1" t="s">
        <v>6</v>
      </c>
    </row>
    <row r="47" spans="1:2">
      <c r="A47" s="3" t="s">
        <v>58</v>
      </c>
      <c r="B47" s="1" t="s">
        <v>6</v>
      </c>
    </row>
    <row r="48" spans="1:2">
      <c r="A48" s="3" t="s">
        <v>59</v>
      </c>
      <c r="B48" s="1" t="s">
        <v>6</v>
      </c>
    </row>
    <row r="49" spans="1:2">
      <c r="A49" s="3" t="s">
        <v>60</v>
      </c>
      <c r="B49" s="1" t="s">
        <v>6</v>
      </c>
    </row>
    <row r="50" spans="1:2">
      <c r="A50" s="3" t="s">
        <v>61</v>
      </c>
      <c r="B50" s="1" t="s">
        <v>6</v>
      </c>
    </row>
    <row r="51" spans="1:2">
      <c r="A51" s="3" t="s">
        <v>62</v>
      </c>
      <c r="B51" s="1" t="s">
        <v>7</v>
      </c>
    </row>
    <row r="52" spans="1:2">
      <c r="A52" s="3" t="s">
        <v>63</v>
      </c>
      <c r="B52" s="1" t="s">
        <v>6</v>
      </c>
    </row>
    <row r="53" spans="1:2">
      <c r="A53" s="3" t="s">
        <v>64</v>
      </c>
      <c r="B53" s="1" t="s">
        <v>6</v>
      </c>
    </row>
    <row r="54" spans="1:2">
      <c r="A54" s="3" t="s">
        <v>65</v>
      </c>
      <c r="B54" s="1" t="s">
        <v>6</v>
      </c>
    </row>
    <row r="55" spans="1:2">
      <c r="A55" s="3" t="s">
        <v>66</v>
      </c>
      <c r="B55" s="1" t="s">
        <v>6</v>
      </c>
    </row>
    <row r="56" spans="1:2">
      <c r="A56" s="3" t="s">
        <v>67</v>
      </c>
      <c r="B56" s="1" t="s">
        <v>6</v>
      </c>
    </row>
    <row r="57" spans="1:2">
      <c r="A57" s="3" t="s">
        <v>68</v>
      </c>
      <c r="B57" s="1" t="s">
        <v>6</v>
      </c>
    </row>
    <row r="58" spans="1:2">
      <c r="A58" s="3" t="s">
        <v>69</v>
      </c>
      <c r="B58" s="1" t="s">
        <v>6</v>
      </c>
    </row>
    <row r="59" spans="1:2">
      <c r="A59" s="3" t="s">
        <v>70</v>
      </c>
      <c r="B59" s="1" t="s">
        <v>6</v>
      </c>
    </row>
    <row r="60" spans="1:2">
      <c r="A60" s="3" t="s">
        <v>71</v>
      </c>
      <c r="B60" s="1" t="s">
        <v>6</v>
      </c>
    </row>
    <row r="61" spans="1:2">
      <c r="A61" s="3" t="s">
        <v>72</v>
      </c>
      <c r="B61" s="1" t="s">
        <v>6</v>
      </c>
    </row>
    <row r="62" spans="1:2">
      <c r="A62" s="3" t="s">
        <v>73</v>
      </c>
      <c r="B62" s="1" t="s">
        <v>6</v>
      </c>
    </row>
    <row r="63" spans="1:2">
      <c r="A63" s="3" t="s">
        <v>74</v>
      </c>
      <c r="B63" s="1" t="s">
        <v>6</v>
      </c>
    </row>
    <row r="64" spans="1:2">
      <c r="A64" s="3" t="s">
        <v>75</v>
      </c>
      <c r="B64" s="1" t="s">
        <v>6</v>
      </c>
    </row>
    <row r="65" spans="1:2">
      <c r="A65" s="3" t="s">
        <v>76</v>
      </c>
      <c r="B65" s="1" t="s">
        <v>6</v>
      </c>
    </row>
    <row r="66" spans="1:2">
      <c r="A66" s="3" t="s">
        <v>77</v>
      </c>
      <c r="B66" s="1" t="s">
        <v>6</v>
      </c>
    </row>
    <row r="67" spans="1:2">
      <c r="A67" s="3" t="s">
        <v>78</v>
      </c>
      <c r="B67" s="1" t="s">
        <v>6</v>
      </c>
    </row>
    <row r="68" spans="1:2">
      <c r="A68" s="3" t="s">
        <v>79</v>
      </c>
      <c r="B68" s="1" t="s">
        <v>6</v>
      </c>
    </row>
    <row r="69" spans="1:2">
      <c r="A69" s="3" t="s">
        <v>80</v>
      </c>
      <c r="B69" s="1" t="s">
        <v>6</v>
      </c>
    </row>
    <row r="70" spans="1:2">
      <c r="A70" s="3" t="s">
        <v>81</v>
      </c>
      <c r="B70" s="1" t="s">
        <v>6</v>
      </c>
    </row>
    <row r="71" spans="1:2">
      <c r="A71" s="3" t="s">
        <v>82</v>
      </c>
      <c r="B71" s="1" t="s">
        <v>6</v>
      </c>
    </row>
    <row r="72" spans="1:2">
      <c r="A72" s="3" t="s">
        <v>83</v>
      </c>
      <c r="B72" s="1" t="s">
        <v>6</v>
      </c>
    </row>
    <row r="73" spans="1:2">
      <c r="A73" s="3" t="s">
        <v>41</v>
      </c>
      <c r="B73" s="1" t="s">
        <v>6</v>
      </c>
    </row>
    <row r="74" spans="1:2">
      <c r="A74" s="3" t="s">
        <v>84</v>
      </c>
      <c r="B74" s="1" t="s">
        <v>6</v>
      </c>
    </row>
    <row r="75" spans="1:2">
      <c r="A75" s="3" t="s">
        <v>85</v>
      </c>
      <c r="B75" s="1" t="s">
        <v>6</v>
      </c>
    </row>
    <row r="76" spans="1:2">
      <c r="A76" s="3" t="s">
        <v>86</v>
      </c>
      <c r="B76" s="1" t="s">
        <v>6</v>
      </c>
    </row>
    <row r="77" spans="1:2">
      <c r="A77" s="3" t="s">
        <v>87</v>
      </c>
      <c r="B77" s="1" t="s">
        <v>6</v>
      </c>
    </row>
    <row r="78" spans="1:2">
      <c r="A78" s="3" t="s">
        <v>88</v>
      </c>
      <c r="B78" s="1" t="s">
        <v>6</v>
      </c>
    </row>
    <row r="79" spans="1:2">
      <c r="A79" s="3" t="s">
        <v>32</v>
      </c>
      <c r="B79" s="1" t="s">
        <v>6</v>
      </c>
    </row>
    <row r="80" spans="1:2">
      <c r="A80" s="3" t="s">
        <v>33</v>
      </c>
      <c r="B80" s="1" t="s">
        <v>6</v>
      </c>
    </row>
    <row r="81" spans="1:2">
      <c r="A81" s="3" t="s">
        <v>89</v>
      </c>
      <c r="B81" s="1" t="s">
        <v>6</v>
      </c>
    </row>
    <row r="82" spans="1:2">
      <c r="A82" s="3" t="s">
        <v>90</v>
      </c>
      <c r="B82" s="1" t="s">
        <v>6</v>
      </c>
    </row>
    <row r="83" spans="1:2">
      <c r="A83" s="3" t="s">
        <v>91</v>
      </c>
      <c r="B83" s="1" t="s">
        <v>6</v>
      </c>
    </row>
    <row r="84" spans="1:2">
      <c r="A84" s="3" t="s">
        <v>30</v>
      </c>
      <c r="B84" s="1" t="s">
        <v>3</v>
      </c>
    </row>
    <row r="85" spans="1:2">
      <c r="A85" s="3" t="s">
        <v>92</v>
      </c>
      <c r="B85" s="1" t="s">
        <v>6</v>
      </c>
    </row>
    <row r="86" spans="1:2">
      <c r="A86" s="3" t="s">
        <v>93</v>
      </c>
      <c r="B86" s="1" t="s">
        <v>6</v>
      </c>
    </row>
    <row r="87" spans="1:2">
      <c r="A87" s="3" t="s">
        <v>94</v>
      </c>
      <c r="B87" s="1" t="s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workbookViewId="0"/>
  </sheetViews>
  <sheetFormatPr defaultRowHeight="12.75"/>
  <cols>
    <col min="1" max="1" width="50.7109375" style="15" customWidth="1"/>
    <col min="2" max="6" width="15.7109375" style="15" customWidth="1"/>
    <col min="7" max="16384" width="9.140625" style="15"/>
  </cols>
  <sheetData>
    <row r="1" spans="1:6" ht="15">
      <c r="A1" s="6" t="s">
        <v>99</v>
      </c>
      <c r="B1" s="18"/>
      <c r="C1" s="18"/>
      <c r="D1" s="18"/>
      <c r="E1" s="18"/>
      <c r="F1" s="18"/>
    </row>
    <row r="2" spans="1:6" ht="15">
      <c r="A2" s="6" t="s">
        <v>100</v>
      </c>
      <c r="B2" s="18"/>
      <c r="C2" s="18"/>
      <c r="D2" s="18"/>
      <c r="E2" s="18"/>
      <c r="F2" s="18"/>
    </row>
    <row r="3" spans="1:6" ht="15">
      <c r="A3" s="6" t="s">
        <v>126</v>
      </c>
      <c r="B3" s="18"/>
      <c r="C3" s="18"/>
      <c r="D3" s="18"/>
      <c r="E3" s="18"/>
      <c r="F3" s="18"/>
    </row>
    <row r="4" spans="1:6" ht="15">
      <c r="A4" s="18"/>
      <c r="B4" s="19">
        <v>2011</v>
      </c>
      <c r="C4" s="19">
        <v>2011</v>
      </c>
      <c r="D4" s="19">
        <v>2012</v>
      </c>
      <c r="E4" s="19">
        <v>2012</v>
      </c>
      <c r="F4" s="19">
        <v>2013</v>
      </c>
    </row>
    <row r="5" spans="1:6" s="16" customFormat="1" ht="15">
      <c r="A5" s="17"/>
      <c r="B5" s="20" t="s">
        <v>0</v>
      </c>
      <c r="C5" s="20" t="s">
        <v>96</v>
      </c>
      <c r="D5" s="20" t="s">
        <v>0</v>
      </c>
      <c r="E5" s="20" t="s">
        <v>95</v>
      </c>
      <c r="F5" s="20" t="s">
        <v>10</v>
      </c>
    </row>
    <row r="6" spans="1:6" ht="15">
      <c r="A6" s="17" t="s">
        <v>116</v>
      </c>
      <c r="B6" s="22">
        <v>56902</v>
      </c>
      <c r="C6" s="22">
        <v>52879</v>
      </c>
      <c r="D6" s="22">
        <v>57517</v>
      </c>
      <c r="E6" s="22">
        <v>55055</v>
      </c>
      <c r="F6" s="22">
        <v>55972</v>
      </c>
    </row>
    <row r="7" spans="1:6" ht="14.25">
      <c r="A7" s="23"/>
      <c r="B7" s="23"/>
      <c r="C7" s="23"/>
      <c r="D7" s="23"/>
      <c r="E7" s="24">
        <f>(E6-C6)/C6</f>
        <v>4.1150551258533632E-2</v>
      </c>
      <c r="F7" s="24">
        <f>(F6-E6)/E6</f>
        <v>1.6656071201525745E-2</v>
      </c>
    </row>
    <row r="8" spans="1:6" ht="15">
      <c r="A8" s="17" t="s">
        <v>115</v>
      </c>
      <c r="B8" s="22">
        <v>22218</v>
      </c>
      <c r="C8" s="22">
        <v>21209</v>
      </c>
      <c r="D8" s="22">
        <v>22313</v>
      </c>
      <c r="E8" s="22">
        <v>21553</v>
      </c>
      <c r="F8" s="22">
        <v>22088</v>
      </c>
    </row>
    <row r="9" spans="1:6" ht="14.25">
      <c r="A9" s="23"/>
      <c r="B9" s="23"/>
      <c r="C9" s="23"/>
      <c r="D9" s="23"/>
      <c r="E9" s="24">
        <f>(E8-C8)/C8</f>
        <v>1.6219529445046912E-2</v>
      </c>
      <c r="F9" s="24">
        <f>(F8-E8)/E8</f>
        <v>2.4822530506194034E-2</v>
      </c>
    </row>
    <row r="10" spans="1:6" s="16" customFormat="1" ht="15">
      <c r="A10" s="17" t="s">
        <v>114</v>
      </c>
      <c r="B10" s="22">
        <v>24268</v>
      </c>
      <c r="C10" s="22">
        <v>16939</v>
      </c>
      <c r="D10" s="22">
        <v>21477</v>
      </c>
      <c r="E10" s="22">
        <v>17878</v>
      </c>
      <c r="F10" s="22">
        <v>18950</v>
      </c>
    </row>
    <row r="11" spans="1:6" ht="14.25">
      <c r="A11" s="23"/>
      <c r="B11" s="23"/>
      <c r="C11" s="23"/>
      <c r="D11" s="23"/>
      <c r="E11" s="24">
        <f>(E10-C10)/C10</f>
        <v>5.5434205088848221E-2</v>
      </c>
      <c r="F11" s="24">
        <f>(F10-E10)/E10</f>
        <v>5.9961964425550955E-2</v>
      </c>
    </row>
    <row r="12" spans="1:6" s="16" customFormat="1" ht="15">
      <c r="A12" s="17" t="s">
        <v>113</v>
      </c>
      <c r="B12" s="22">
        <v>57817</v>
      </c>
      <c r="C12" s="22">
        <v>55388</v>
      </c>
      <c r="D12" s="22">
        <v>56226</v>
      </c>
      <c r="E12" s="22">
        <v>56103</v>
      </c>
      <c r="F12" s="22">
        <v>58306</v>
      </c>
    </row>
    <row r="13" spans="1:6" ht="14.25">
      <c r="A13" s="23"/>
      <c r="B13" s="23"/>
      <c r="C13" s="23"/>
      <c r="D13" s="23"/>
      <c r="E13" s="24">
        <f>(E12-C12)/C12</f>
        <v>1.2908933342962375E-2</v>
      </c>
      <c r="F13" s="24">
        <f>(F12-E12)/E12</f>
        <v>3.9267062367431334E-2</v>
      </c>
    </row>
    <row r="14" spans="1:6" s="16" customFormat="1" ht="15">
      <c r="A14" s="17" t="s">
        <v>112</v>
      </c>
      <c r="B14" s="22">
        <v>14841</v>
      </c>
      <c r="C14" s="22">
        <v>20325</v>
      </c>
      <c r="D14" s="22">
        <v>15789</v>
      </c>
      <c r="E14" s="22">
        <v>14741</v>
      </c>
      <c r="F14" s="22">
        <v>14413</v>
      </c>
    </row>
    <row r="15" spans="1:6" ht="14.25">
      <c r="A15" s="23"/>
      <c r="B15" s="23"/>
      <c r="C15" s="23"/>
      <c r="D15" s="23"/>
      <c r="E15" s="24">
        <f>(E14-C14)/C14</f>
        <v>-0.27473554735547356</v>
      </c>
      <c r="F15" s="24">
        <f>(F14-E14)/E14</f>
        <v>-2.2250864934536329E-2</v>
      </c>
    </row>
    <row r="16" spans="1:6" s="16" customFormat="1" ht="15">
      <c r="A16" s="17" t="s">
        <v>111</v>
      </c>
      <c r="B16" s="22">
        <v>10456</v>
      </c>
      <c r="C16" s="22">
        <v>10556</v>
      </c>
      <c r="D16" s="22">
        <v>15322</v>
      </c>
      <c r="E16" s="22">
        <v>11151</v>
      </c>
      <c r="F16" s="22">
        <v>13417</v>
      </c>
    </row>
    <row r="17" spans="1:6" ht="14.25">
      <c r="A17" s="23"/>
      <c r="B17" s="23"/>
      <c r="C17" s="23"/>
      <c r="D17" s="23"/>
      <c r="E17" s="24">
        <f>(E16-C16)/C16</f>
        <v>5.636604774535809E-2</v>
      </c>
      <c r="F17" s="24">
        <f>(F16-E16)/E16</f>
        <v>0.20321047439691509</v>
      </c>
    </row>
    <row r="18" spans="1:6" s="16" customFormat="1" ht="15">
      <c r="A18" s="17" t="s">
        <v>110</v>
      </c>
      <c r="B18" s="22">
        <v>4586</v>
      </c>
      <c r="C18" s="22">
        <v>4773</v>
      </c>
      <c r="D18" s="22">
        <v>4701</v>
      </c>
      <c r="E18" s="22">
        <v>4880</v>
      </c>
      <c r="F18" s="22">
        <v>4939</v>
      </c>
    </row>
    <row r="19" spans="1:6" ht="14.25">
      <c r="A19" s="23"/>
      <c r="B19" s="23"/>
      <c r="C19" s="23"/>
      <c r="D19" s="23"/>
      <c r="E19" s="24">
        <f>(E18-C18)/C18</f>
        <v>2.2417766603813116E-2</v>
      </c>
      <c r="F19" s="24">
        <f>(F18-E18)/E18</f>
        <v>1.209016393442623E-2</v>
      </c>
    </row>
    <row r="20" spans="1:6" s="16" customFormat="1" ht="15">
      <c r="A20" s="17" t="s">
        <v>109</v>
      </c>
      <c r="B20" s="22">
        <v>3910</v>
      </c>
      <c r="C20" s="22">
        <v>4583</v>
      </c>
      <c r="D20" s="22">
        <v>4419</v>
      </c>
      <c r="E20" s="22">
        <v>4373</v>
      </c>
      <c r="F20" s="22">
        <v>4406</v>
      </c>
    </row>
    <row r="21" spans="1:6" ht="14.25">
      <c r="A21" s="23"/>
      <c r="B21" s="23"/>
      <c r="C21" s="23"/>
      <c r="D21" s="23"/>
      <c r="E21" s="24">
        <f>(E20-C20)/C20</f>
        <v>-4.5821514291948508E-2</v>
      </c>
      <c r="F21" s="24">
        <f>(F20-E20)/E20</f>
        <v>7.5463068831465811E-3</v>
      </c>
    </row>
    <row r="22" spans="1:6" s="16" customFormat="1" ht="15">
      <c r="A22" s="17" t="s">
        <v>108</v>
      </c>
      <c r="B22" s="22">
        <v>2692</v>
      </c>
      <c r="C22" s="22">
        <v>3318</v>
      </c>
      <c r="D22" s="22">
        <v>3269</v>
      </c>
      <c r="E22" s="22">
        <v>3274</v>
      </c>
      <c r="F22" s="22">
        <v>3399</v>
      </c>
    </row>
    <row r="23" spans="1:6" ht="14.25">
      <c r="A23" s="23"/>
      <c r="B23" s="23"/>
      <c r="C23" s="23"/>
      <c r="D23" s="23"/>
      <c r="E23" s="24">
        <f>(E22-C22)/C22</f>
        <v>-1.3261000602772756E-2</v>
      </c>
      <c r="F23" s="24">
        <f>(F22-E22)/E22</f>
        <v>3.8179596823457541E-2</v>
      </c>
    </row>
    <row r="24" spans="1:6" s="16" customFormat="1" ht="15">
      <c r="A24" s="17" t="s">
        <v>107</v>
      </c>
      <c r="B24" s="22">
        <v>3783</v>
      </c>
      <c r="C24" s="22">
        <v>2939</v>
      </c>
      <c r="D24" s="22">
        <v>2632</v>
      </c>
      <c r="E24" s="22">
        <v>2436</v>
      </c>
      <c r="F24" s="22">
        <v>3468</v>
      </c>
    </row>
    <row r="25" spans="1:6" ht="14.25">
      <c r="A25" s="23"/>
      <c r="B25" s="23"/>
      <c r="C25" s="23"/>
      <c r="D25" s="23"/>
      <c r="E25" s="24">
        <f>(E24-C24)/C24</f>
        <v>-0.17114664851990474</v>
      </c>
      <c r="F25" s="24">
        <f>(F24-E24)/E24</f>
        <v>0.42364532019704432</v>
      </c>
    </row>
    <row r="26" spans="1:6" s="16" customFormat="1" ht="15">
      <c r="A26" s="17" t="s">
        <v>106</v>
      </c>
      <c r="B26" s="22">
        <v>8919</v>
      </c>
      <c r="C26" s="22">
        <v>8681</v>
      </c>
      <c r="D26" s="22">
        <v>9490</v>
      </c>
      <c r="E26" s="22">
        <v>12095</v>
      </c>
      <c r="F26" s="22">
        <v>12556</v>
      </c>
    </row>
    <row r="27" spans="1:6" ht="14.25">
      <c r="A27" s="23"/>
      <c r="B27" s="23"/>
      <c r="C27" s="23"/>
      <c r="D27" s="23"/>
      <c r="E27" s="24">
        <f>(E26-C26)/C26</f>
        <v>0.3932726644395807</v>
      </c>
      <c r="F27" s="24">
        <f>(F26-E26)/E26</f>
        <v>3.8114923522116574E-2</v>
      </c>
    </row>
    <row r="28" spans="1:6" s="16" customFormat="1" ht="15">
      <c r="A28" s="17" t="s">
        <v>105</v>
      </c>
      <c r="B28" s="22">
        <v>-9586</v>
      </c>
      <c r="C28" s="22">
        <v>-6825</v>
      </c>
      <c r="D28" s="22">
        <v>-2687</v>
      </c>
      <c r="E28" s="22">
        <v>-1790</v>
      </c>
      <c r="F28" s="22">
        <v>-2183</v>
      </c>
    </row>
    <row r="29" spans="1:6" ht="14.25">
      <c r="A29" s="23"/>
      <c r="B29" s="23"/>
      <c r="C29" s="23"/>
      <c r="D29" s="23"/>
      <c r="E29" s="24">
        <f>(E28-C28)/C28</f>
        <v>-0.73772893772893777</v>
      </c>
      <c r="F29" s="24">
        <f>(F28-E28)/E28</f>
        <v>0.21955307262569831</v>
      </c>
    </row>
    <row r="30" spans="1:6" ht="15">
      <c r="A30" s="26" t="s">
        <v>104</v>
      </c>
      <c r="B30" s="27">
        <f>B6+B8+B10+B12+B14+B16+B18+B20+B22+B24+B26+B28</f>
        <v>200806</v>
      </c>
      <c r="C30" s="27">
        <f>C6+C8+C10+C12+C14+C16+C18+C20+C22+C24+C26+C28</f>
        <v>194765</v>
      </c>
      <c r="D30" s="27">
        <f>D6+D8+D10+D12+D14+D16+D18+D20+D22+D24+D26+D28</f>
        <v>210468</v>
      </c>
      <c r="E30" s="27">
        <f>E6+E8+E10+E12+E14+E16+E18+E20+E22+E24+E26+E28</f>
        <v>201749</v>
      </c>
      <c r="F30" s="27">
        <f>F6+F8+F10+F12+F14+F16+F18+F20+F22+F24+F26+F28</f>
        <v>209731</v>
      </c>
    </row>
    <row r="31" spans="1:6" ht="14.25">
      <c r="A31" s="23"/>
      <c r="B31" s="23"/>
      <c r="C31" s="23"/>
      <c r="D31" s="23"/>
      <c r="E31" s="24">
        <f>(E30-C30)/C30</f>
        <v>3.5858598824224062E-2</v>
      </c>
      <c r="F31" s="24">
        <f>(F30-E30)/E30</f>
        <v>3.9564012708861007E-2</v>
      </c>
    </row>
    <row r="32" spans="1:6" ht="15">
      <c r="A32" s="17" t="s">
        <v>103</v>
      </c>
      <c r="B32" s="22">
        <v>1900</v>
      </c>
      <c r="C32" s="22">
        <v>3231</v>
      </c>
      <c r="D32" s="22">
        <v>2650</v>
      </c>
      <c r="E32" s="22">
        <v>442</v>
      </c>
      <c r="F32" s="22">
        <v>2400</v>
      </c>
    </row>
    <row r="33" spans="1:6" ht="14.25">
      <c r="A33" s="23"/>
      <c r="B33" s="25"/>
      <c r="C33" s="25"/>
      <c r="D33" s="25"/>
      <c r="E33" s="24">
        <f>(E32-C32)/C32</f>
        <v>-0.86320024760136183</v>
      </c>
      <c r="F33" s="24">
        <f>(F32-E32)/E32</f>
        <v>4.4298642533936654</v>
      </c>
    </row>
    <row r="34" spans="1:6" ht="15">
      <c r="A34" s="17" t="s">
        <v>102</v>
      </c>
      <c r="B34" s="46">
        <f>B32+B30</f>
        <v>202706</v>
      </c>
      <c r="C34" s="46">
        <f>C32+C30</f>
        <v>197996</v>
      </c>
      <c r="D34" s="46">
        <f>D32+D30</f>
        <v>213118</v>
      </c>
      <c r="E34" s="46">
        <f>E32+E30</f>
        <v>202191</v>
      </c>
      <c r="F34" s="46">
        <f>F32+F30</f>
        <v>212131</v>
      </c>
    </row>
    <row r="35" spans="1:6" ht="14.25">
      <c r="A35" s="18"/>
      <c r="B35" s="18"/>
      <c r="C35" s="18"/>
      <c r="D35" s="18"/>
      <c r="E35" s="24">
        <f>(E34-C34)/C34</f>
        <v>2.118729671306491E-2</v>
      </c>
      <c r="F35" s="24">
        <f>(F34-E34)/E34</f>
        <v>4.9161436463541895E-2</v>
      </c>
    </row>
  </sheetData>
  <printOptions horizontalCentered="1"/>
  <pageMargins left="0.7" right="0.7" top="0.75" bottom="0.75" header="0.3" footer="0.3"/>
  <pageSetup scale="94" orientation="landscape" horizontalDpi="1200" verticalDpi="1200" r:id="rId1"/>
  <headerFooter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workbookViewId="0"/>
  </sheetViews>
  <sheetFormatPr defaultRowHeight="15"/>
  <cols>
    <col min="1" max="1" width="50.7109375" customWidth="1"/>
    <col min="2" max="6" width="15.7109375" style="4" customWidth="1"/>
  </cols>
  <sheetData>
    <row r="1" spans="1:6">
      <c r="A1" s="6" t="s">
        <v>99</v>
      </c>
      <c r="B1" s="18"/>
      <c r="C1" s="18"/>
      <c r="D1" s="18"/>
      <c r="E1" s="28"/>
      <c r="F1" s="28"/>
    </row>
    <row r="2" spans="1:6">
      <c r="A2" s="6" t="s">
        <v>100</v>
      </c>
      <c r="B2" s="18"/>
      <c r="C2" s="18"/>
      <c r="D2" s="18"/>
      <c r="E2" s="28"/>
      <c r="F2" s="28"/>
    </row>
    <row r="3" spans="1:6">
      <c r="A3" s="6" t="s">
        <v>127</v>
      </c>
      <c r="B3" s="18"/>
      <c r="C3" s="18"/>
      <c r="D3" s="18"/>
      <c r="E3" s="28"/>
      <c r="F3" s="28"/>
    </row>
    <row r="4" spans="1:6">
      <c r="A4" s="18"/>
      <c r="B4" s="19">
        <v>2011</v>
      </c>
      <c r="C4" s="19">
        <v>2011</v>
      </c>
      <c r="D4" s="19">
        <v>2012</v>
      </c>
      <c r="E4" s="19">
        <v>2012</v>
      </c>
      <c r="F4" s="19">
        <v>2013</v>
      </c>
    </row>
    <row r="5" spans="1:6">
      <c r="A5" s="17"/>
      <c r="B5" s="20" t="s">
        <v>0</v>
      </c>
      <c r="C5" s="20" t="s">
        <v>96</v>
      </c>
      <c r="D5" s="20" t="s">
        <v>0</v>
      </c>
      <c r="E5" s="20" t="s">
        <v>95</v>
      </c>
      <c r="F5" s="20" t="s">
        <v>10</v>
      </c>
    </row>
    <row r="6" spans="1:6" s="2" customFormat="1">
      <c r="A6" s="29" t="s">
        <v>116</v>
      </c>
      <c r="B6" s="30">
        <v>40327</v>
      </c>
      <c r="C6" s="30">
        <v>37496</v>
      </c>
      <c r="D6" s="30">
        <v>40187</v>
      </c>
      <c r="E6" s="30">
        <v>38403</v>
      </c>
      <c r="F6" s="30">
        <v>39286</v>
      </c>
    </row>
    <row r="7" spans="1:6">
      <c r="A7" s="31"/>
      <c r="B7" s="28"/>
      <c r="C7" s="28"/>
      <c r="D7" s="28"/>
      <c r="E7" s="32">
        <f>(E6-C6)/C6</f>
        <v>2.4189246852997653E-2</v>
      </c>
      <c r="F7" s="32">
        <f>(F6-E6)/E6</f>
        <v>2.2992995338905815E-2</v>
      </c>
    </row>
    <row r="8" spans="1:6" s="2" customFormat="1">
      <c r="A8" s="29" t="s">
        <v>115</v>
      </c>
      <c r="B8" s="30">
        <v>16004</v>
      </c>
      <c r="C8" s="30">
        <v>15304</v>
      </c>
      <c r="D8" s="30">
        <v>15681</v>
      </c>
      <c r="E8" s="30">
        <v>15248</v>
      </c>
      <c r="F8" s="30">
        <v>15681</v>
      </c>
    </row>
    <row r="9" spans="1:6">
      <c r="A9" s="31"/>
      <c r="B9" s="28"/>
      <c r="C9" s="28"/>
      <c r="D9" s="28"/>
      <c r="E9" s="32">
        <f>(E8-C8)/C8</f>
        <v>-3.6591740721380033E-3</v>
      </c>
      <c r="F9" s="32">
        <f>(F8-E8)/E8</f>
        <v>2.8397166841552992E-2</v>
      </c>
    </row>
    <row r="10" spans="1:6" s="2" customFormat="1">
      <c r="A10" s="29" t="s">
        <v>114</v>
      </c>
      <c r="B10" s="30">
        <v>12204</v>
      </c>
      <c r="C10" s="30">
        <v>8026</v>
      </c>
      <c r="D10" s="30">
        <v>10306</v>
      </c>
      <c r="E10" s="30">
        <v>8288</v>
      </c>
      <c r="F10" s="30">
        <v>8758</v>
      </c>
    </row>
    <row r="11" spans="1:6">
      <c r="A11" s="31"/>
      <c r="B11" s="28"/>
      <c r="C11" s="28"/>
      <c r="D11" s="28"/>
      <c r="E11" s="32">
        <f>(E10-C10)/C10</f>
        <v>3.2643907301270869E-2</v>
      </c>
      <c r="F11" s="32">
        <f>(F10-E10)/E10</f>
        <v>5.6708494208494206E-2</v>
      </c>
    </row>
    <row r="12" spans="1:6" s="2" customFormat="1">
      <c r="A12" s="29" t="s">
        <v>113</v>
      </c>
      <c r="B12" s="30">
        <v>56129</v>
      </c>
      <c r="C12" s="30">
        <v>53919</v>
      </c>
      <c r="D12" s="30">
        <v>54056</v>
      </c>
      <c r="E12" s="30">
        <v>53975</v>
      </c>
      <c r="F12" s="30">
        <v>55266</v>
      </c>
    </row>
    <row r="13" spans="1:6">
      <c r="A13" s="31"/>
      <c r="B13" s="28"/>
      <c r="C13" s="28"/>
      <c r="D13" s="28"/>
      <c r="E13" s="32">
        <f>(E12-C12)/C12</f>
        <v>1.0385949294311838E-3</v>
      </c>
      <c r="F13" s="32">
        <f>(F12-E12)/E12</f>
        <v>2.3918480778138025E-2</v>
      </c>
    </row>
    <row r="14" spans="1:6" s="2" customFormat="1">
      <c r="A14" s="29" t="s">
        <v>121</v>
      </c>
      <c r="B14" s="30">
        <v>14276</v>
      </c>
      <c r="C14" s="30">
        <v>20700</v>
      </c>
      <c r="D14" s="30">
        <v>16489</v>
      </c>
      <c r="E14" s="30">
        <v>15235</v>
      </c>
      <c r="F14" s="30">
        <v>12690</v>
      </c>
    </row>
    <row r="15" spans="1:6">
      <c r="A15" s="31"/>
      <c r="B15" s="28"/>
      <c r="C15" s="28"/>
      <c r="D15" s="28"/>
      <c r="E15" s="32">
        <f>(E14-C14)/C14</f>
        <v>-0.26400966183574881</v>
      </c>
      <c r="F15" s="32">
        <f>(F14-E14)/E14</f>
        <v>-0.1670495569412537</v>
      </c>
    </row>
    <row r="16" spans="1:6" s="2" customFormat="1">
      <c r="A16" s="29" t="s">
        <v>120</v>
      </c>
      <c r="B16" s="30">
        <v>6498</v>
      </c>
      <c r="C16" s="30">
        <v>7774</v>
      </c>
      <c r="D16" s="30">
        <v>7552</v>
      </c>
      <c r="E16" s="30">
        <v>7516</v>
      </c>
      <c r="F16" s="30">
        <v>7751</v>
      </c>
    </row>
    <row r="17" spans="1:6">
      <c r="A17" s="31"/>
      <c r="B17" s="28"/>
      <c r="C17" s="28"/>
      <c r="D17" s="28"/>
      <c r="E17" s="32">
        <f>(E16-C16)/C16</f>
        <v>-3.3187548237715463E-2</v>
      </c>
      <c r="F17" s="32">
        <f>(F16-E16)/E16</f>
        <v>3.1266631186801487E-2</v>
      </c>
    </row>
    <row r="18" spans="1:6" s="2" customFormat="1">
      <c r="A18" s="29" t="s">
        <v>110</v>
      </c>
      <c r="B18" s="30">
        <v>3934</v>
      </c>
      <c r="C18" s="30">
        <v>4067</v>
      </c>
      <c r="D18" s="30">
        <v>4004</v>
      </c>
      <c r="E18" s="30">
        <v>4153</v>
      </c>
      <c r="F18" s="30">
        <v>4441</v>
      </c>
    </row>
    <row r="19" spans="1:6">
      <c r="A19" s="31"/>
      <c r="B19" s="28"/>
      <c r="C19" s="28"/>
      <c r="D19" s="28"/>
      <c r="E19" s="32">
        <f>(E18-C18)/C18</f>
        <v>2.1145807720678634E-2</v>
      </c>
      <c r="F19" s="32">
        <f>(F18-E18)/E18</f>
        <v>6.9347459667710096E-2</v>
      </c>
    </row>
    <row r="20" spans="1:6" s="2" customFormat="1">
      <c r="A20" s="29" t="s">
        <v>119</v>
      </c>
      <c r="B20" s="30">
        <v>-908</v>
      </c>
      <c r="C20" s="30">
        <v>-858</v>
      </c>
      <c r="D20" s="30">
        <v>-2279</v>
      </c>
      <c r="E20" s="30">
        <v>-1929</v>
      </c>
      <c r="F20" s="30">
        <v>4341</v>
      </c>
    </row>
    <row r="21" spans="1:6">
      <c r="A21" s="31"/>
      <c r="B21" s="28"/>
      <c r="C21" s="28"/>
      <c r="D21" s="28"/>
      <c r="E21" s="32">
        <f>(E20-C20)/C20</f>
        <v>1.2482517482517483</v>
      </c>
      <c r="F21" s="32">
        <f>(F20-E20)/E20</f>
        <v>-3.2503888024883358</v>
      </c>
    </row>
    <row r="22" spans="1:6" s="2" customFormat="1">
      <c r="A22" s="29" t="s">
        <v>111</v>
      </c>
      <c r="B22" s="30">
        <v>6102</v>
      </c>
      <c r="C22" s="30">
        <v>6609</v>
      </c>
      <c r="D22" s="30">
        <v>3676</v>
      </c>
      <c r="E22" s="30">
        <v>1598</v>
      </c>
      <c r="F22" s="30">
        <v>1677</v>
      </c>
    </row>
    <row r="23" spans="1:6">
      <c r="A23" s="31"/>
      <c r="B23" s="28"/>
      <c r="C23" s="28"/>
      <c r="D23" s="28"/>
      <c r="E23" s="32">
        <f>(E22-C22)/C22</f>
        <v>-0.75820850355575731</v>
      </c>
      <c r="F23" s="32">
        <f>(F22-E22)/E22</f>
        <v>4.9436795994993739E-2</v>
      </c>
    </row>
    <row r="24" spans="1:6" s="2" customFormat="1">
      <c r="A24" s="29" t="s">
        <v>118</v>
      </c>
      <c r="B24" s="30">
        <v>0</v>
      </c>
      <c r="C24" s="30">
        <v>24</v>
      </c>
      <c r="D24" s="30">
        <v>0</v>
      </c>
      <c r="E24" s="30">
        <v>195</v>
      </c>
      <c r="F24" s="30">
        <v>2368</v>
      </c>
    </row>
    <row r="25" spans="1:6">
      <c r="A25" s="31"/>
      <c r="B25" s="28"/>
      <c r="C25" s="28"/>
      <c r="D25" s="28"/>
      <c r="E25" s="32">
        <f>(E24-C24)/C24</f>
        <v>7.125</v>
      </c>
      <c r="F25" s="32">
        <f>(F24-E24)/E24</f>
        <v>11.143589743589743</v>
      </c>
    </row>
    <row r="26" spans="1:6" s="2" customFormat="1">
      <c r="A26" s="29" t="s">
        <v>106</v>
      </c>
      <c r="B26" s="30">
        <v>3902</v>
      </c>
      <c r="C26" s="30">
        <v>4324</v>
      </c>
      <c r="D26" s="30">
        <v>4384</v>
      </c>
      <c r="E26" s="30">
        <v>6642</v>
      </c>
      <c r="F26" s="30">
        <v>4116</v>
      </c>
    </row>
    <row r="27" spans="1:6">
      <c r="A27" s="31"/>
      <c r="B27" s="28"/>
      <c r="C27" s="28"/>
      <c r="D27" s="28"/>
      <c r="E27" s="32">
        <f>(E26-C26)/C26</f>
        <v>0.53607770582793712</v>
      </c>
      <c r="F27" s="32">
        <f>(F26-E26)/E26</f>
        <v>-0.38030713640469738</v>
      </c>
    </row>
    <row r="28" spans="1:6" s="2" customFormat="1">
      <c r="A28" s="33" t="s">
        <v>117</v>
      </c>
      <c r="B28" s="34">
        <f>B6+B8+B10+B12+B14+B16+B18+B20+B22+B24+B26</f>
        <v>158468</v>
      </c>
      <c r="C28" s="34">
        <f>C6+C8+C10+C12+C14+C16+C18+C20+C22+C24+C26</f>
        <v>157385</v>
      </c>
      <c r="D28" s="34">
        <f>D6+D8+D10+D12+D14+D16+D18+D20+D22+D24+D26</f>
        <v>154056</v>
      </c>
      <c r="E28" s="34">
        <f>E6+E8+E10+E12+E14+E16+E18+E20+E22+E24+E26</f>
        <v>149324</v>
      </c>
      <c r="F28" s="34">
        <f>F6+F8+F10+F12+F14+F16+F18+F20+F22+F24+F26</f>
        <v>156375</v>
      </c>
    </row>
    <row r="29" spans="1:6">
      <c r="A29" s="35"/>
      <c r="B29" s="28"/>
      <c r="C29" s="28"/>
      <c r="D29" s="28"/>
      <c r="E29" s="32">
        <f>(E28-C28)/C28</f>
        <v>-5.1218349906280776E-2</v>
      </c>
      <c r="F29" s="32">
        <f>(F28-E28)/E28</f>
        <v>4.7219469073959977E-2</v>
      </c>
    </row>
  </sheetData>
  <printOptions horizontalCentered="1"/>
  <pageMargins left="0.7" right="0.7" top="0.75" bottom="0.75" header="0.3" footer="0.3"/>
  <pageSetup scale="94" orientation="landscape" horizontalDpi="1200" verticalDpi="1200" r:id="rId1"/>
  <headerFooter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workbookViewId="0"/>
  </sheetViews>
  <sheetFormatPr defaultRowHeight="15" customHeight="1"/>
  <cols>
    <col min="1" max="1" width="50.7109375" customWidth="1"/>
    <col min="2" max="6" width="15.7109375" customWidth="1"/>
  </cols>
  <sheetData>
    <row r="1" spans="1:6" ht="15" customHeight="1">
      <c r="A1" s="6" t="s">
        <v>99</v>
      </c>
      <c r="B1" s="18"/>
      <c r="C1" s="18"/>
      <c r="D1" s="18"/>
      <c r="E1" s="28"/>
      <c r="F1" s="28"/>
    </row>
    <row r="2" spans="1:6" ht="15" customHeight="1">
      <c r="A2" s="6" t="s">
        <v>100</v>
      </c>
      <c r="B2" s="18"/>
      <c r="C2" s="18"/>
      <c r="D2" s="18"/>
      <c r="E2" s="28"/>
      <c r="F2" s="28"/>
    </row>
    <row r="3" spans="1:6" ht="15" customHeight="1">
      <c r="A3" s="6" t="s">
        <v>140</v>
      </c>
      <c r="B3" s="18"/>
      <c r="C3" s="18"/>
      <c r="D3" s="18"/>
      <c r="E3" s="28"/>
      <c r="F3" s="28"/>
    </row>
    <row r="4" spans="1:6" ht="15" customHeight="1">
      <c r="A4" s="18"/>
      <c r="B4" s="19">
        <v>2011</v>
      </c>
      <c r="C4" s="19">
        <v>2011</v>
      </c>
      <c r="D4" s="19">
        <v>2012</v>
      </c>
      <c r="E4" s="19">
        <v>2012</v>
      </c>
      <c r="F4" s="19">
        <v>2013</v>
      </c>
    </row>
    <row r="5" spans="1:6" ht="15" customHeight="1">
      <c r="A5" s="17"/>
      <c r="B5" s="20" t="s">
        <v>0</v>
      </c>
      <c r="C5" s="20" t="s">
        <v>96</v>
      </c>
      <c r="D5" s="20" t="s">
        <v>0</v>
      </c>
      <c r="E5" s="20" t="s">
        <v>95</v>
      </c>
      <c r="F5" s="20" t="s">
        <v>10</v>
      </c>
    </row>
    <row r="6" spans="1:6" s="45" customFormat="1" ht="15" customHeight="1">
      <c r="A6" s="36" t="s">
        <v>116</v>
      </c>
      <c r="B6" s="37">
        <v>16575</v>
      </c>
      <c r="C6" s="37">
        <v>15384</v>
      </c>
      <c r="D6" s="37">
        <v>17330</v>
      </c>
      <c r="E6" s="37">
        <v>16652</v>
      </c>
      <c r="F6" s="37">
        <v>16686</v>
      </c>
    </row>
    <row r="7" spans="1:6" ht="15" customHeight="1">
      <c r="A7" s="39"/>
      <c r="B7" s="40"/>
      <c r="C7" s="40"/>
      <c r="D7" s="41"/>
      <c r="E7" s="42">
        <f>(E6-C6)/C6</f>
        <v>8.2423296931877277E-2</v>
      </c>
      <c r="F7" s="42">
        <f>(F6-E6)/E6</f>
        <v>2.0417967811674274E-3</v>
      </c>
    </row>
    <row r="8" spans="1:6" s="45" customFormat="1" ht="15" customHeight="1">
      <c r="A8" s="36" t="s">
        <v>115</v>
      </c>
      <c r="B8" s="37">
        <v>6214</v>
      </c>
      <c r="C8" s="37">
        <v>5906</v>
      </c>
      <c r="D8" s="37">
        <v>6632</v>
      </c>
      <c r="E8" s="37">
        <v>6305</v>
      </c>
      <c r="F8" s="37">
        <v>6408</v>
      </c>
    </row>
    <row r="9" spans="1:6" ht="15" customHeight="1">
      <c r="A9" s="39"/>
      <c r="B9" s="40"/>
      <c r="C9" s="40"/>
      <c r="D9" s="41"/>
      <c r="E9" s="42">
        <f>(E8-C8)/C8</f>
        <v>6.7558415171012534E-2</v>
      </c>
      <c r="F9" s="42">
        <f>(F8-E8)/E8</f>
        <v>1.6336241078509121E-2</v>
      </c>
    </row>
    <row r="10" spans="1:6" s="45" customFormat="1" ht="15" customHeight="1">
      <c r="A10" s="36" t="s">
        <v>114</v>
      </c>
      <c r="B10" s="37">
        <v>12064</v>
      </c>
      <c r="C10" s="37">
        <v>8913</v>
      </c>
      <c r="D10" s="37">
        <v>11171</v>
      </c>
      <c r="E10" s="37">
        <v>9590</v>
      </c>
      <c r="F10" s="37">
        <v>10192</v>
      </c>
    </row>
    <row r="11" spans="1:6" ht="15" customHeight="1">
      <c r="A11" s="39"/>
      <c r="B11" s="40"/>
      <c r="C11" s="40"/>
      <c r="D11" s="41"/>
      <c r="E11" s="42">
        <f>(E10-C10)/C10</f>
        <v>7.5956468080332101E-2</v>
      </c>
      <c r="F11" s="42">
        <f>(F10-E10)/E10</f>
        <v>6.2773722627737227E-2</v>
      </c>
    </row>
    <row r="12" spans="1:6" s="45" customFormat="1" ht="15" customHeight="1">
      <c r="A12" s="36" t="s">
        <v>111</v>
      </c>
      <c r="B12" s="37">
        <v>8137</v>
      </c>
      <c r="C12" s="37">
        <v>6886</v>
      </c>
      <c r="D12" s="37">
        <v>14279</v>
      </c>
      <c r="E12" s="37">
        <v>12063</v>
      </c>
      <c r="F12" s="37">
        <v>15208</v>
      </c>
    </row>
    <row r="13" spans="1:6" ht="15" customHeight="1">
      <c r="A13" s="39"/>
      <c r="B13" s="40"/>
      <c r="C13" s="40"/>
      <c r="D13" s="41"/>
      <c r="E13" s="42">
        <f>(E12-C12)/C12</f>
        <v>0.75181527737438281</v>
      </c>
      <c r="F13" s="42">
        <f>(F12-E12)/E12</f>
        <v>0.26071458177899359</v>
      </c>
    </row>
    <row r="14" spans="1:6" s="45" customFormat="1" ht="15" customHeight="1">
      <c r="A14" s="36" t="s">
        <v>113</v>
      </c>
      <c r="B14" s="37">
        <v>1688</v>
      </c>
      <c r="C14" s="37">
        <v>1469</v>
      </c>
      <c r="D14" s="37">
        <v>2171</v>
      </c>
      <c r="E14" s="37">
        <v>2128</v>
      </c>
      <c r="F14" s="37">
        <v>3040</v>
      </c>
    </row>
    <row r="15" spans="1:6" ht="15" customHeight="1">
      <c r="A15" s="39"/>
      <c r="B15" s="40"/>
      <c r="C15" s="40"/>
      <c r="D15" s="41"/>
      <c r="E15" s="42">
        <f>(E14-C14)/C14</f>
        <v>0.44860449285228049</v>
      </c>
      <c r="F15" s="42">
        <f>(F14-E14)/E14</f>
        <v>0.42857142857142855</v>
      </c>
    </row>
    <row r="16" spans="1:6" s="45" customFormat="1" ht="15" customHeight="1">
      <c r="A16" s="36" t="s">
        <v>125</v>
      </c>
      <c r="B16" s="37">
        <v>1894</v>
      </c>
      <c r="C16" s="37">
        <v>1250</v>
      </c>
      <c r="D16" s="37">
        <v>1865</v>
      </c>
      <c r="E16" s="37">
        <v>1707</v>
      </c>
      <c r="F16" s="37">
        <v>2174</v>
      </c>
    </row>
    <row r="17" spans="1:6" ht="15" customHeight="1">
      <c r="A17" s="39"/>
      <c r="B17" s="40"/>
      <c r="C17" s="40"/>
      <c r="D17" s="41"/>
      <c r="E17" s="42">
        <f>(E16-C16)/C16</f>
        <v>0.36559999999999998</v>
      </c>
      <c r="F17" s="42">
        <f>(F16-E16)/E16</f>
        <v>0.27357937902753371</v>
      </c>
    </row>
    <row r="18" spans="1:6" s="45" customFormat="1" ht="15" customHeight="1">
      <c r="A18" s="36" t="s">
        <v>121</v>
      </c>
      <c r="B18" s="37">
        <v>1753</v>
      </c>
      <c r="C18" s="37">
        <v>1050</v>
      </c>
      <c r="D18" s="37">
        <v>721</v>
      </c>
      <c r="E18" s="37">
        <v>749</v>
      </c>
      <c r="F18" s="37">
        <v>939</v>
      </c>
    </row>
    <row r="19" spans="1:6" ht="15" customHeight="1">
      <c r="A19" s="39"/>
      <c r="B19" s="40"/>
      <c r="C19" s="40"/>
      <c r="D19" s="41"/>
      <c r="E19" s="42">
        <f>(E18-C18)/C18</f>
        <v>-0.28666666666666668</v>
      </c>
      <c r="F19" s="42">
        <f>(F18-E18)/E18</f>
        <v>0.25367156208277702</v>
      </c>
    </row>
    <row r="20" spans="1:6" s="45" customFormat="1" ht="15" customHeight="1">
      <c r="A20" s="36" t="s">
        <v>120</v>
      </c>
      <c r="B20" s="37">
        <v>542</v>
      </c>
      <c r="C20" s="37">
        <v>582</v>
      </c>
      <c r="D20" s="37">
        <v>567</v>
      </c>
      <c r="E20" s="37">
        <v>621</v>
      </c>
      <c r="F20" s="37">
        <v>505</v>
      </c>
    </row>
    <row r="21" spans="1:6" ht="15" customHeight="1">
      <c r="A21" s="39"/>
      <c r="B21" s="40"/>
      <c r="C21" s="40"/>
      <c r="D21" s="41"/>
      <c r="E21" s="42">
        <f>(E20-C20)/C20</f>
        <v>6.7010309278350513E-2</v>
      </c>
      <c r="F21" s="42">
        <f>(F20-E20)/E20</f>
        <v>-0.18679549114331723</v>
      </c>
    </row>
    <row r="22" spans="1:6" s="45" customFormat="1" ht="15" customHeight="1">
      <c r="A22" s="36" t="s">
        <v>110</v>
      </c>
      <c r="B22" s="37">
        <v>651</v>
      </c>
      <c r="C22" s="37">
        <v>705</v>
      </c>
      <c r="D22" s="37">
        <v>697</v>
      </c>
      <c r="E22" s="37">
        <v>727</v>
      </c>
      <c r="F22" s="37">
        <v>498</v>
      </c>
    </row>
    <row r="23" spans="1:6" ht="15" customHeight="1">
      <c r="A23" s="39"/>
      <c r="B23" s="40"/>
      <c r="C23" s="40"/>
      <c r="D23" s="41"/>
      <c r="E23" s="42">
        <f>(E22-C22)/C22</f>
        <v>3.1205673758865248E-2</v>
      </c>
      <c r="F23" s="42">
        <f>(F22-E22)/E22</f>
        <v>-0.31499312242090782</v>
      </c>
    </row>
    <row r="24" spans="1:6" s="45" customFormat="1" ht="15" customHeight="1">
      <c r="A24" s="36" t="s">
        <v>106</v>
      </c>
      <c r="B24" s="37">
        <v>5095</v>
      </c>
      <c r="C24" s="37">
        <v>3441</v>
      </c>
      <c r="D24" s="37">
        <v>3835</v>
      </c>
      <c r="E24" s="37">
        <v>3841</v>
      </c>
      <c r="F24" s="37">
        <v>4230</v>
      </c>
    </row>
    <row r="25" spans="1:6" ht="15" customHeight="1">
      <c r="A25" s="39"/>
      <c r="B25" s="40"/>
      <c r="C25" s="40"/>
      <c r="D25" s="41"/>
      <c r="E25" s="42">
        <f>(E24-C24)/C24</f>
        <v>0.11624527753560011</v>
      </c>
      <c r="F25" s="42">
        <f>(F24-E24)/E24</f>
        <v>0.10127570945066389</v>
      </c>
    </row>
    <row r="26" spans="1:6" s="45" customFormat="1" ht="15" customHeight="1">
      <c r="A26" s="36" t="s">
        <v>124</v>
      </c>
      <c r="B26" s="37">
        <f>B6+B8+B10+B12+B14+B16+B18+B20+B22+B24</f>
        <v>54613</v>
      </c>
      <c r="C26" s="37">
        <f>C6+C8+C10+C12+C14+C16+C18+C20+C22+C24</f>
        <v>45586</v>
      </c>
      <c r="D26" s="37">
        <f>D6+D8+D10+D12+D14+D16+D18+D20+D22+D24</f>
        <v>59268</v>
      </c>
      <c r="E26" s="37">
        <f>E6+E8+E10+E12+E14+E16+E18+E20+E22+E24</f>
        <v>54383</v>
      </c>
      <c r="F26" s="37">
        <f>F6+F8+F10+F12+F14+F16+F18+F20+F22+F24</f>
        <v>59880</v>
      </c>
    </row>
    <row r="27" spans="1:6" ht="15" customHeight="1">
      <c r="A27" s="39"/>
      <c r="B27" s="40"/>
      <c r="C27" s="40"/>
      <c r="D27" s="41"/>
      <c r="E27" s="42">
        <f>(E26-C26)/C26</f>
        <v>0.19297591365770192</v>
      </c>
      <c r="F27" s="42">
        <f>(F26-E26)/E26</f>
        <v>0.10107938142434217</v>
      </c>
    </row>
    <row r="28" spans="1:6" s="45" customFormat="1" ht="15" customHeight="1">
      <c r="A28" s="36" t="s">
        <v>119</v>
      </c>
      <c r="B28" s="37">
        <v>-1689</v>
      </c>
      <c r="C28" s="37">
        <v>-1519</v>
      </c>
      <c r="D28" s="37">
        <v>-169</v>
      </c>
      <c r="E28" s="37">
        <v>-168</v>
      </c>
      <c r="F28" s="37">
        <v>-4341</v>
      </c>
    </row>
    <row r="29" spans="1:6" ht="15" customHeight="1">
      <c r="A29" s="39"/>
      <c r="B29" s="40"/>
      <c r="C29" s="40"/>
      <c r="D29" s="41"/>
      <c r="E29" s="42">
        <f>(E28-C28)/C28</f>
        <v>-0.88940092165898621</v>
      </c>
      <c r="F29" s="42">
        <f>(F28-E28)/E28</f>
        <v>24.839285714285715</v>
      </c>
    </row>
    <row r="30" spans="1:6" s="45" customFormat="1" ht="15" customHeight="1">
      <c r="A30" s="36" t="s">
        <v>123</v>
      </c>
      <c r="B30" s="37">
        <v>-10586</v>
      </c>
      <c r="C30" s="37">
        <v>-6687</v>
      </c>
      <c r="D30" s="37">
        <v>-2687</v>
      </c>
      <c r="E30" s="37">
        <v>-1790</v>
      </c>
      <c r="F30" s="37">
        <v>-2183</v>
      </c>
    </row>
    <row r="31" spans="1:6" ht="15" customHeight="1">
      <c r="A31" s="35"/>
      <c r="B31" s="35"/>
      <c r="C31" s="35"/>
      <c r="D31" s="35"/>
      <c r="E31" s="42">
        <f>(E30-C30)/C30</f>
        <v>-0.7323164348736354</v>
      </c>
      <c r="F31" s="42">
        <f>(F30-E30)/E30</f>
        <v>0.21955307262569831</v>
      </c>
    </row>
    <row r="32" spans="1:6" s="45" customFormat="1" ht="15" customHeight="1">
      <c r="A32" s="43" t="s">
        <v>122</v>
      </c>
      <c r="B32" s="44">
        <f>B26+B28+B30</f>
        <v>42338</v>
      </c>
      <c r="C32" s="44">
        <f>C26+C28+C30</f>
        <v>37380</v>
      </c>
      <c r="D32" s="44">
        <f>D26+D28+D30</f>
        <v>56412</v>
      </c>
      <c r="E32" s="44">
        <f>E26+E28+E30</f>
        <v>52425</v>
      </c>
      <c r="F32" s="44">
        <f>F26+F28+F30</f>
        <v>53356</v>
      </c>
    </row>
    <row r="33" spans="1:6" ht="15" customHeight="1">
      <c r="A33" s="35"/>
      <c r="B33" s="35"/>
      <c r="C33" s="35"/>
      <c r="D33" s="35"/>
      <c r="E33" s="42">
        <f>(E32-C32)/C32</f>
        <v>0.4024879614767255</v>
      </c>
      <c r="F33" s="42">
        <f>(F32-E32)/E32</f>
        <v>1.7758702908917502E-2</v>
      </c>
    </row>
  </sheetData>
  <printOptions horizontalCentered="1"/>
  <pageMargins left="0.7" right="0.7" top="0.75" bottom="0.75" header="0.3" footer="0.3"/>
  <pageSetup scale="94" orientation="landscape" horizontalDpi="1200" verticalDpi="1200" r:id="rId1"/>
  <headerFooter>
    <oddFooter>&amp;L&amp;F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workbookViewId="0"/>
  </sheetViews>
  <sheetFormatPr defaultRowHeight="15"/>
  <cols>
    <col min="1" max="1" width="50.7109375" style="45" customWidth="1"/>
    <col min="2" max="3" width="15.7109375" style="45" customWidth="1"/>
    <col min="4" max="4" width="15.7109375" style="56" customWidth="1"/>
    <col min="5" max="6" width="15.7109375" style="45" customWidth="1"/>
    <col min="7" max="16384" width="9.140625" style="45"/>
  </cols>
  <sheetData>
    <row r="1" spans="1:6">
      <c r="A1" s="6" t="s">
        <v>99</v>
      </c>
      <c r="B1" s="21"/>
      <c r="C1" s="21"/>
      <c r="D1" s="21"/>
      <c r="E1" s="30"/>
      <c r="F1" s="30"/>
    </row>
    <row r="2" spans="1:6">
      <c r="A2" s="6" t="s">
        <v>100</v>
      </c>
      <c r="B2" s="21"/>
      <c r="C2" s="21"/>
      <c r="D2" s="21"/>
      <c r="E2" s="30"/>
      <c r="F2" s="30"/>
    </row>
    <row r="3" spans="1:6">
      <c r="A3" s="6" t="s">
        <v>139</v>
      </c>
      <c r="B3" s="21"/>
      <c r="C3" s="21"/>
      <c r="D3" s="21"/>
      <c r="E3" s="30"/>
      <c r="F3" s="30"/>
    </row>
    <row r="4" spans="1:6">
      <c r="A4" s="21"/>
      <c r="B4" s="19">
        <v>2011</v>
      </c>
      <c r="C4" s="19">
        <v>2011</v>
      </c>
      <c r="D4" s="19">
        <v>2012</v>
      </c>
      <c r="E4" s="19">
        <v>2012</v>
      </c>
      <c r="F4" s="19">
        <v>2013</v>
      </c>
    </row>
    <row r="5" spans="1:6">
      <c r="A5" s="17"/>
      <c r="B5" s="20" t="s">
        <v>0</v>
      </c>
      <c r="C5" s="20" t="s">
        <v>96</v>
      </c>
      <c r="D5" s="20" t="s">
        <v>0</v>
      </c>
      <c r="E5" s="20" t="s">
        <v>95</v>
      </c>
      <c r="F5" s="20" t="s">
        <v>10</v>
      </c>
    </row>
    <row r="6" spans="1:6">
      <c r="A6" s="38" t="s">
        <v>137</v>
      </c>
      <c r="B6" s="52">
        <v>198452</v>
      </c>
      <c r="C6" s="52">
        <v>204996</v>
      </c>
      <c r="D6" s="52">
        <v>214797</v>
      </c>
      <c r="E6" s="52">
        <v>223471</v>
      </c>
      <c r="F6" s="52">
        <v>225623</v>
      </c>
    </row>
    <row r="7" spans="1:6">
      <c r="A7" s="38"/>
      <c r="B7" s="30"/>
      <c r="C7" s="30"/>
      <c r="D7" s="30"/>
      <c r="E7" s="30"/>
      <c r="F7" s="30"/>
    </row>
    <row r="8" spans="1:6">
      <c r="A8" s="38" t="s">
        <v>136</v>
      </c>
      <c r="B8" s="53">
        <v>158468</v>
      </c>
      <c r="C8" s="53">
        <v>157385</v>
      </c>
      <c r="D8" s="53">
        <v>154056</v>
      </c>
      <c r="E8" s="53">
        <v>149324</v>
      </c>
      <c r="F8" s="53">
        <v>156375</v>
      </c>
    </row>
    <row r="9" spans="1:6">
      <c r="A9" s="38"/>
      <c r="B9" s="30"/>
      <c r="C9" s="30"/>
      <c r="D9" s="30"/>
      <c r="E9" s="30"/>
      <c r="F9" s="30"/>
    </row>
    <row r="10" spans="1:6">
      <c r="A10" s="38" t="s">
        <v>135</v>
      </c>
      <c r="B10" s="30">
        <f>B6-B8</f>
        <v>39984</v>
      </c>
      <c r="C10" s="30">
        <f>C6-C8</f>
        <v>47611</v>
      </c>
      <c r="D10" s="30">
        <f>D6-D8</f>
        <v>60741</v>
      </c>
      <c r="E10" s="30">
        <f>E6-E8</f>
        <v>74147</v>
      </c>
      <c r="F10" s="30">
        <f>F6-F8</f>
        <v>69248</v>
      </c>
    </row>
    <row r="11" spans="1:6">
      <c r="A11" s="38"/>
      <c r="B11" s="30"/>
      <c r="C11" s="30"/>
      <c r="D11" s="30"/>
      <c r="E11" s="30"/>
      <c r="F11" s="30"/>
    </row>
    <row r="12" spans="1:6">
      <c r="A12" s="38" t="s">
        <v>134</v>
      </c>
      <c r="B12" s="53">
        <v>42338</v>
      </c>
      <c r="C12" s="53">
        <v>37380</v>
      </c>
      <c r="D12" s="53">
        <v>56412</v>
      </c>
      <c r="E12" s="53">
        <v>52425</v>
      </c>
      <c r="F12" s="53">
        <v>53356</v>
      </c>
    </row>
    <row r="13" spans="1:6">
      <c r="A13" s="38"/>
      <c r="B13" s="30"/>
      <c r="C13" s="30"/>
      <c r="D13" s="30"/>
      <c r="E13" s="30"/>
      <c r="F13" s="30"/>
    </row>
    <row r="14" spans="1:6">
      <c r="A14" s="43" t="s">
        <v>133</v>
      </c>
      <c r="B14" s="57">
        <f>B10-B12</f>
        <v>-2354</v>
      </c>
      <c r="C14" s="57">
        <f>C10-C12</f>
        <v>10231</v>
      </c>
      <c r="D14" s="57">
        <f>D10-D12</f>
        <v>4329</v>
      </c>
      <c r="E14" s="57">
        <f>E10-E12</f>
        <v>21722</v>
      </c>
      <c r="F14" s="57">
        <f>F10-F12</f>
        <v>15892</v>
      </c>
    </row>
    <row r="15" spans="1:6">
      <c r="A15" s="38"/>
      <c r="B15" s="30"/>
      <c r="C15" s="30"/>
      <c r="D15" s="30"/>
      <c r="E15" s="30"/>
      <c r="F15" s="30"/>
    </row>
    <row r="16" spans="1:6">
      <c r="A16" s="38" t="s">
        <v>132</v>
      </c>
      <c r="B16" s="54">
        <v>2477</v>
      </c>
      <c r="C16" s="54">
        <v>4850</v>
      </c>
      <c r="D16" s="54">
        <v>870</v>
      </c>
      <c r="E16" s="54">
        <v>552</v>
      </c>
      <c r="F16" s="54">
        <v>-711</v>
      </c>
    </row>
    <row r="17" spans="1:6">
      <c r="A17" s="38"/>
      <c r="B17" s="30"/>
      <c r="C17" s="30"/>
      <c r="D17" s="30"/>
      <c r="E17" s="30"/>
      <c r="F17" s="30"/>
    </row>
    <row r="18" spans="1:6">
      <c r="A18" s="38" t="s">
        <v>131</v>
      </c>
      <c r="B18" s="30">
        <f>B14+B16</f>
        <v>123</v>
      </c>
      <c r="C18" s="30">
        <f>C14+C16</f>
        <v>15081</v>
      </c>
      <c r="D18" s="30">
        <f>D14+D16</f>
        <v>5199</v>
      </c>
      <c r="E18" s="30">
        <f>E14+E16</f>
        <v>22274</v>
      </c>
      <c r="F18" s="30">
        <f>F14+F16</f>
        <v>15181</v>
      </c>
    </row>
    <row r="19" spans="1:6">
      <c r="A19" s="38"/>
      <c r="B19" s="30"/>
      <c r="C19" s="30"/>
      <c r="D19" s="30"/>
      <c r="E19" s="30"/>
      <c r="F19" s="30"/>
    </row>
    <row r="20" spans="1:6">
      <c r="A20" s="55" t="s">
        <v>130</v>
      </c>
      <c r="B20" s="30">
        <v>3358</v>
      </c>
      <c r="C20" s="30">
        <v>284</v>
      </c>
      <c r="D20" s="30">
        <v>4507</v>
      </c>
      <c r="E20" s="30">
        <v>8317</v>
      </c>
      <c r="F20" s="30">
        <v>18646</v>
      </c>
    </row>
    <row r="21" spans="1:6">
      <c r="A21" s="38"/>
      <c r="B21" s="30"/>
      <c r="C21" s="30"/>
      <c r="D21" s="30"/>
      <c r="E21" s="30"/>
      <c r="F21" s="30"/>
    </row>
    <row r="22" spans="1:6">
      <c r="A22" s="43" t="s">
        <v>129</v>
      </c>
      <c r="B22" s="34">
        <f>B18+B20</f>
        <v>3481</v>
      </c>
      <c r="C22" s="34">
        <f>C18+C20</f>
        <v>15365</v>
      </c>
      <c r="D22" s="34">
        <f>D18+D20</f>
        <v>9706</v>
      </c>
      <c r="E22" s="34">
        <f>E18+E20</f>
        <v>30591</v>
      </c>
      <c r="F22" s="34">
        <f>F18+F20</f>
        <v>33827</v>
      </c>
    </row>
    <row r="23" spans="1:6">
      <c r="A23" s="38"/>
      <c r="B23" s="51"/>
      <c r="C23" s="51"/>
      <c r="D23" s="51"/>
      <c r="E23" s="51"/>
      <c r="F23" s="51"/>
    </row>
    <row r="24" spans="1:6">
      <c r="A24" s="38"/>
      <c r="B24" s="51"/>
      <c r="C24" s="51"/>
      <c r="D24" s="51"/>
      <c r="E24" s="51"/>
      <c r="F24" s="51"/>
    </row>
    <row r="25" spans="1:6">
      <c r="A25" s="38"/>
      <c r="B25" s="51"/>
      <c r="C25" s="51"/>
      <c r="D25" s="51"/>
      <c r="E25" s="51"/>
      <c r="F25" s="51"/>
    </row>
    <row r="26" spans="1:6">
      <c r="A26" s="43" t="s">
        <v>128</v>
      </c>
      <c r="B26" s="34">
        <v>61298</v>
      </c>
      <c r="C26" s="34">
        <v>70753</v>
      </c>
      <c r="D26" s="34">
        <v>65932</v>
      </c>
      <c r="E26" s="34">
        <v>89989</v>
      </c>
      <c r="F26" s="34">
        <v>92133</v>
      </c>
    </row>
    <row r="27" spans="1:6">
      <c r="A27" s="35"/>
      <c r="B27" s="35"/>
      <c r="C27" s="35"/>
      <c r="D27" s="28"/>
      <c r="E27" s="35"/>
      <c r="F27" s="35"/>
    </row>
    <row r="28" spans="1:6">
      <c r="A28" s="35"/>
      <c r="B28" s="35"/>
      <c r="C28" s="35"/>
      <c r="D28" s="28"/>
      <c r="E28" s="35"/>
      <c r="F28" s="35"/>
    </row>
    <row r="29" spans="1:6">
      <c r="A29" s="45" t="s">
        <v>138</v>
      </c>
      <c r="B29" s="35"/>
      <c r="C29" s="35"/>
      <c r="D29" s="28"/>
      <c r="E29" s="35"/>
      <c r="F29" s="35"/>
    </row>
  </sheetData>
  <printOptions horizontalCentered="1"/>
  <pageMargins left="0.7" right="0.7" top="0.75" bottom="0.75" header="0.3" footer="0.3"/>
  <pageSetup scale="94" orientation="landscape" horizontalDpi="1200" verticalDpi="1200" r:id="rId1"/>
  <headerFoot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Revenues</vt:lpstr>
      <vt:lpstr>Sheet2</vt:lpstr>
      <vt:lpstr>Expenses</vt:lpstr>
      <vt:lpstr>Ops Exp</vt:lpstr>
      <vt:lpstr>G&amp;A Exp</vt:lpstr>
      <vt:lpstr>Income Stmt</vt:lpstr>
    </vt:vector>
  </TitlesOfParts>
  <Company> 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RY</cp:lastModifiedBy>
  <cp:lastPrinted>2013-05-23T03:24:03Z</cp:lastPrinted>
  <dcterms:created xsi:type="dcterms:W3CDTF">2012-11-15T22:30:08Z</dcterms:created>
  <dcterms:modified xsi:type="dcterms:W3CDTF">2013-05-23T03:45:19Z</dcterms:modified>
</cp:coreProperties>
</file>