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-15" yWindow="-15" windowWidth="12000" windowHeight="10275"/>
  </bookViews>
  <sheets>
    <sheet name="Revenues" sheetId="14" r:id="rId1"/>
    <sheet name="Expenses" sheetId="17" r:id="rId2"/>
    <sheet name="Ops Exp" sheetId="18" r:id="rId3"/>
    <sheet name="G&amp;A Exp" sheetId="19" r:id="rId4"/>
    <sheet name="Income Stmt" sheetId="20" r:id="rId5"/>
  </sheets>
  <definedNames>
    <definedName name="TM1REBUILDOPTION">1</definedName>
  </definedNames>
  <calcPr calcId="125725" concurrentCalc="0"/>
</workbook>
</file>

<file path=xl/calcChain.xml><?xml version="1.0" encoding="utf-8"?>
<calcChain xmlns="http://schemas.openxmlformats.org/spreadsheetml/2006/main">
  <c r="F24" i="19"/>
  <c r="E24"/>
  <c r="D24"/>
  <c r="C24"/>
  <c r="B24"/>
  <c r="F7" i="14"/>
  <c r="F9"/>
  <c r="F11"/>
  <c r="F13"/>
  <c r="F15"/>
  <c r="F17"/>
  <c r="B10" i="20"/>
  <c r="C10"/>
  <c r="D10"/>
  <c r="E10"/>
  <c r="F10"/>
  <c r="B14"/>
  <c r="C14"/>
  <c r="D14"/>
  <c r="E14"/>
  <c r="F14"/>
  <c r="B18"/>
  <c r="C18"/>
  <c r="D18"/>
  <c r="E18"/>
  <c r="F18"/>
  <c r="B22"/>
  <c r="C22"/>
  <c r="D22"/>
  <c r="E22"/>
  <c r="F22"/>
  <c r="F7" i="19"/>
  <c r="F9"/>
  <c r="F11"/>
  <c r="F13"/>
  <c r="F15"/>
  <c r="F17"/>
  <c r="F19"/>
  <c r="F21"/>
  <c r="F23"/>
  <c r="F25"/>
  <c r="F27"/>
  <c r="F29"/>
  <c r="B30"/>
  <c r="C30"/>
  <c r="D30"/>
  <c r="E30"/>
  <c r="F30"/>
  <c r="F31"/>
  <c r="F7" i="18"/>
  <c r="F9"/>
  <c r="F11"/>
  <c r="F13"/>
  <c r="F15"/>
  <c r="F17"/>
  <c r="F19"/>
  <c r="F21"/>
  <c r="F23"/>
  <c r="F25"/>
  <c r="F27"/>
  <c r="B28"/>
  <c r="C28"/>
  <c r="D28"/>
  <c r="E28"/>
  <c r="F28"/>
  <c r="F29"/>
  <c r="F7" i="17"/>
  <c r="F9"/>
  <c r="F11"/>
  <c r="F13"/>
  <c r="F15"/>
  <c r="F17"/>
  <c r="F19"/>
  <c r="F21"/>
  <c r="F23"/>
  <c r="F25"/>
  <c r="F27"/>
  <c r="F29"/>
  <c r="B30"/>
  <c r="C30"/>
  <c r="D30"/>
  <c r="E30"/>
  <c r="F30"/>
  <c r="F31"/>
  <c r="F33"/>
  <c r="B34"/>
  <c r="C34"/>
  <c r="D34"/>
  <c r="E34"/>
  <c r="F34"/>
  <c r="F35"/>
  <c r="E18" i="14"/>
  <c r="F18"/>
  <c r="B18"/>
  <c r="C18"/>
  <c r="D18"/>
  <c r="F19"/>
  <c r="F21"/>
  <c r="B23"/>
  <c r="C23"/>
  <c r="D23"/>
  <c r="E23"/>
  <c r="F23"/>
  <c r="F24"/>
</calcChain>
</file>

<file path=xl/sharedStrings.xml><?xml version="1.0" encoding="utf-8"?>
<sst xmlns="http://schemas.openxmlformats.org/spreadsheetml/2006/main" count="117" uniqueCount="59">
  <si>
    <t xml:space="preserve">Budget </t>
  </si>
  <si>
    <t>Container Terminals</t>
  </si>
  <si>
    <t>Turning Basin Terminals</t>
  </si>
  <si>
    <t>Lease Revenues</t>
  </si>
  <si>
    <t>Channel Development</t>
  </si>
  <si>
    <t>Harbor Fees</t>
  </si>
  <si>
    <t>Other Revenues</t>
  </si>
  <si>
    <t xml:space="preserve">Non-Operating </t>
  </si>
  <si>
    <t xml:space="preserve">(Federal Grants, Insurance, Interest Income) </t>
  </si>
  <si>
    <t>Total Revenues</t>
  </si>
  <si>
    <t>Budget</t>
  </si>
  <si>
    <t xml:space="preserve">Audited </t>
  </si>
  <si>
    <t>PORT OF HOUSTON AUTHORITY</t>
  </si>
  <si>
    <t>Net Expense</t>
  </si>
  <si>
    <t>Non-Operating Expenses</t>
  </si>
  <si>
    <t>Total Expenses Operations &amp; G&amp;A</t>
  </si>
  <si>
    <t>Allocations</t>
  </si>
  <si>
    <t>Discretionary Expenses</t>
  </si>
  <si>
    <t>Consulting Fees</t>
  </si>
  <si>
    <t>Fuel</t>
  </si>
  <si>
    <t>Utilities</t>
  </si>
  <si>
    <t>Insurance</t>
  </si>
  <si>
    <t>Fees &amp; Services</t>
  </si>
  <si>
    <t>Equipment &amp; Terminal Maintenance</t>
  </si>
  <si>
    <t>Depreciation &amp; Amortization</t>
  </si>
  <si>
    <t>Retirement Benefits</t>
  </si>
  <si>
    <t>Benefits</t>
  </si>
  <si>
    <t>Salaries</t>
  </si>
  <si>
    <t>Total Operating Expenses</t>
  </si>
  <si>
    <t>Demolition</t>
  </si>
  <si>
    <t>Allocation to Others</t>
  </si>
  <si>
    <t>Utilities &amp; Fuel</t>
  </si>
  <si>
    <t>Terminal &amp; Asset Maintenance</t>
  </si>
  <si>
    <t>Net G&amp;A Expenses</t>
  </si>
  <si>
    <t>Allocated Expenses to CIP</t>
  </si>
  <si>
    <t>Gross G&amp;A Expenses</t>
  </si>
  <si>
    <t>Cash Flow</t>
  </si>
  <si>
    <t>Net Income</t>
  </si>
  <si>
    <t>Contributions (to)/from Federal/State Agencies</t>
  </si>
  <si>
    <t>Income before Contributions &amp; Transfers</t>
  </si>
  <si>
    <t>Non-Operating Revenue (Expense)</t>
  </si>
  <si>
    <t>Net Operating Income</t>
  </si>
  <si>
    <t>Less: General &amp; Administrative Expenses</t>
  </si>
  <si>
    <t>Operating Income</t>
  </si>
  <si>
    <t>Less: Operating Expenses</t>
  </si>
  <si>
    <t>Operating Revenues*</t>
  </si>
  <si>
    <t>* Includes G&amp;A Revenues</t>
  </si>
  <si>
    <t>Total Operating Revenues *</t>
  </si>
  <si>
    <t>2013 Actual</t>
  </si>
  <si>
    <t>Sep YTD</t>
  </si>
  <si>
    <t>2013 Budget</t>
  </si>
  <si>
    <t>Scenario 3</t>
  </si>
  <si>
    <t>TOTAL REVENUE - SUMMARY ($000's)</t>
  </si>
  <si>
    <t>TOTAL EXPENSE - SUMMARY ($000's)</t>
  </si>
  <si>
    <t>OPERATIONS EXPENSE - SUMMARY ($000's)</t>
  </si>
  <si>
    <t>G&amp;A EXPENSE - SUMMARY ($000's)</t>
  </si>
  <si>
    <t>INCOME STATEMENT ($000's)</t>
  </si>
  <si>
    <t>2014 OPERATING BUDGET</t>
  </si>
  <si>
    <t>Approved 12/10/2013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</si>
</sst>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$-409]#,##0;\([$$-409]#,##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63">
    <xf numFmtId="0" fontId="0" fillId="0" borderId="0" xfId="0"/>
    <xf numFmtId="0" fontId="2" fillId="0" borderId="0" xfId="0" applyFont="1"/>
    <xf numFmtId="0" fontId="0" fillId="0" borderId="0" xfId="0" applyAlignment="1"/>
    <xf numFmtId="165" fontId="0" fillId="0" borderId="0" xfId="2" applyNumberFormat="1" applyFo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164" fontId="8" fillId="0" borderId="0" xfId="1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2" xfId="0" applyFont="1" applyBorder="1" applyAlignment="1"/>
    <xf numFmtId="0" fontId="5" fillId="0" borderId="0" xfId="0" applyFont="1" applyFill="1" applyBorder="1"/>
    <xf numFmtId="0" fontId="10" fillId="0" borderId="0" xfId="0" applyFont="1" applyFill="1" applyBorder="1"/>
    <xf numFmtId="0" fontId="11" fillId="0" borderId="0" xfId="3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Fill="1" applyBorder="1" applyAlignment="1"/>
    <xf numFmtId="165" fontId="11" fillId="0" borderId="0" xfId="2" applyNumberFormat="1" applyFont="1" applyFill="1" applyBorder="1" applyAlignment="1"/>
    <xf numFmtId="0" fontId="6" fillId="0" borderId="0" xfId="3" applyFont="1" applyFill="1" applyBorder="1" applyAlignment="1"/>
    <xf numFmtId="164" fontId="6" fillId="0" borderId="0" xfId="1" applyNumberFormat="1" applyFont="1" applyFill="1" applyBorder="1" applyAlignment="1"/>
    <xf numFmtId="166" fontId="6" fillId="0" borderId="0" xfId="3" applyNumberFormat="1" applyFont="1" applyFill="1" applyBorder="1" applyAlignment="1"/>
    <xf numFmtId="0" fontId="11" fillId="2" borderId="0" xfId="3" applyFont="1" applyFill="1" applyBorder="1" applyAlignment="1"/>
    <xf numFmtId="165" fontId="11" fillId="2" borderId="5" xfId="2" applyNumberFormat="1" applyFont="1" applyFill="1" applyBorder="1" applyAlignment="1"/>
    <xf numFmtId="165" fontId="4" fillId="0" borderId="0" xfId="2" applyNumberFormat="1" applyFont="1"/>
    <xf numFmtId="0" fontId="3" fillId="0" borderId="0" xfId="0" applyFont="1" applyAlignment="1">
      <alignment horizontal="left"/>
    </xf>
    <xf numFmtId="165" fontId="3" fillId="0" borderId="0" xfId="2" applyNumberFormat="1" applyFont="1"/>
    <xf numFmtId="0" fontId="4" fillId="0" borderId="0" xfId="0" applyFont="1" applyAlignment="1">
      <alignment horizontal="left"/>
    </xf>
    <xf numFmtId="164" fontId="4" fillId="0" borderId="0" xfId="1" applyNumberFormat="1" applyFont="1"/>
    <xf numFmtId="0" fontId="3" fillId="2" borderId="0" xfId="0" applyFont="1" applyFill="1" applyAlignment="1">
      <alignment horizontal="left"/>
    </xf>
    <xf numFmtId="165" fontId="3" fillId="2" borderId="4" xfId="2" applyNumberFormat="1" applyFont="1" applyFill="1" applyBorder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37" fontId="3" fillId="0" borderId="0" xfId="0" applyNumberFormat="1" applyFont="1" applyFill="1" applyBorder="1"/>
    <xf numFmtId="0" fontId="3" fillId="0" borderId="0" xfId="0" applyFont="1"/>
    <xf numFmtId="0" fontId="4" fillId="0" borderId="0" xfId="0" applyFont="1" applyFill="1" applyBorder="1" applyAlignment="1">
      <alignment horizontal="left"/>
    </xf>
    <xf numFmtId="37" fontId="4" fillId="0" borderId="0" xfId="0" applyNumberFormat="1" applyFont="1" applyFill="1" applyBorder="1"/>
    <xf numFmtId="3" fontId="4" fillId="0" borderId="0" xfId="0" applyNumberFormat="1" applyFont="1" applyFill="1" applyBorder="1"/>
    <xf numFmtId="164" fontId="4" fillId="0" borderId="0" xfId="1" applyNumberFormat="1" applyFont="1" applyFill="1" applyBorder="1"/>
    <xf numFmtId="0" fontId="3" fillId="2" borderId="0" xfId="0" applyFont="1" applyFill="1"/>
    <xf numFmtId="37" fontId="3" fillId="2" borderId="4" xfId="0" applyNumberFormat="1" applyFont="1" applyFill="1" applyBorder="1"/>
    <xf numFmtId="0" fontId="0" fillId="0" borderId="0" xfId="0" applyFont="1"/>
    <xf numFmtId="165" fontId="11" fillId="0" borderId="4" xfId="2" applyNumberFormat="1" applyFont="1" applyFill="1" applyBorder="1" applyAlignment="1"/>
    <xf numFmtId="165" fontId="7" fillId="0" borderId="2" xfId="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5" fontId="7" fillId="0" borderId="0" xfId="2" applyNumberFormat="1" applyFont="1" applyBorder="1" applyAlignment="1">
      <alignment horizontal="right"/>
    </xf>
    <xf numFmtId="165" fontId="3" fillId="0" borderId="0" xfId="2" applyNumberFormat="1" applyFont="1" applyBorder="1"/>
    <xf numFmtId="165" fontId="7" fillId="0" borderId="2" xfId="2" applyNumberFormat="1" applyFont="1" applyBorder="1" applyAlignment="1">
      <alignment horizontal="right" wrapText="1" readingOrder="1"/>
    </xf>
    <xf numFmtId="165" fontId="7" fillId="0" borderId="1" xfId="2" applyNumberFormat="1" applyFont="1" applyBorder="1" applyAlignment="1">
      <alignment horizontal="right" wrapText="1" readingOrder="1"/>
    </xf>
    <xf numFmtId="165" fontId="3" fillId="0" borderId="6" xfId="2" applyNumberFormat="1" applyFont="1" applyBorder="1"/>
    <xf numFmtId="0" fontId="7" fillId="0" borderId="0" xfId="0" applyFont="1" applyAlignment="1">
      <alignment horizontal="left" readingOrder="1"/>
    </xf>
    <xf numFmtId="165" fontId="1" fillId="0" borderId="0" xfId="2" applyNumberFormat="1" applyFont="1"/>
    <xf numFmtId="165" fontId="3" fillId="2" borderId="0" xfId="2" applyNumberFormat="1" applyFont="1" applyFill="1"/>
    <xf numFmtId="0" fontId="7" fillId="2" borderId="0" xfId="0" applyFont="1" applyFill="1" applyAlignment="1">
      <alignment horizontal="left"/>
    </xf>
    <xf numFmtId="165" fontId="7" fillId="2" borderId="3" xfId="2" applyNumberFormat="1" applyFont="1" applyFill="1" applyBorder="1" applyAlignment="1">
      <alignment horizontal="right"/>
    </xf>
    <xf numFmtId="165" fontId="7" fillId="2" borderId="2" xfId="2" applyNumberFormat="1" applyFont="1" applyFill="1" applyBorder="1" applyAlignment="1">
      <alignment horizontal="right"/>
    </xf>
    <xf numFmtId="37" fontId="4" fillId="0" borderId="6" xfId="0" applyNumberFormat="1" applyFont="1" applyFill="1" applyBorder="1"/>
    <xf numFmtId="3" fontId="4" fillId="0" borderId="6" xfId="0" applyNumberFormat="1" applyFont="1" applyFill="1" applyBorder="1"/>
    <xf numFmtId="164" fontId="4" fillId="0" borderId="6" xfId="1" applyNumberFormat="1" applyFont="1" applyFill="1" applyBorder="1"/>
    <xf numFmtId="0" fontId="3" fillId="0" borderId="0" xfId="0" applyFont="1" applyAlignment="1">
      <alignment horizontal="right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/>
  </sheetViews>
  <sheetFormatPr defaultRowHeight="15"/>
  <cols>
    <col min="1" max="1" width="50.7109375" style="2" customWidth="1"/>
    <col min="2" max="6" width="15.7109375" style="2" customWidth="1"/>
    <col min="7" max="16384" width="9.140625" style="2"/>
  </cols>
  <sheetData>
    <row r="1" spans="1:6">
      <c r="A1" s="4" t="s">
        <v>12</v>
      </c>
      <c r="B1" s="5"/>
      <c r="C1" s="5"/>
      <c r="D1" s="5"/>
      <c r="E1" s="4"/>
      <c r="F1" s="62" t="s">
        <v>58</v>
      </c>
    </row>
    <row r="2" spans="1:6">
      <c r="A2" s="4" t="s">
        <v>57</v>
      </c>
      <c r="B2" s="5"/>
      <c r="C2" s="5"/>
      <c r="D2" s="5"/>
      <c r="E2" s="4"/>
      <c r="F2" s="62"/>
    </row>
    <row r="3" spans="1:6">
      <c r="A3" s="4" t="s">
        <v>52</v>
      </c>
      <c r="B3" s="5"/>
      <c r="C3" s="5"/>
      <c r="D3" s="5"/>
      <c r="E3" s="5"/>
      <c r="F3" s="5"/>
    </row>
    <row r="4" spans="1:6">
      <c r="A4" s="6"/>
      <c r="B4" s="17">
        <v>2012</v>
      </c>
      <c r="C4" s="17">
        <v>2012</v>
      </c>
      <c r="D4" s="17" t="s">
        <v>48</v>
      </c>
      <c r="E4" s="17" t="s">
        <v>50</v>
      </c>
      <c r="F4" s="17">
        <v>2014</v>
      </c>
    </row>
    <row r="5" spans="1:6">
      <c r="A5" s="6"/>
      <c r="B5" s="18" t="s">
        <v>0</v>
      </c>
      <c r="C5" s="18" t="s">
        <v>11</v>
      </c>
      <c r="D5" s="18" t="s">
        <v>49</v>
      </c>
      <c r="E5" s="18" t="s">
        <v>51</v>
      </c>
      <c r="F5" s="18" t="s">
        <v>10</v>
      </c>
    </row>
    <row r="6" spans="1:6">
      <c r="A6" s="7" t="s">
        <v>1</v>
      </c>
      <c r="B6" s="45">
        <v>136072</v>
      </c>
      <c r="C6" s="45">
        <v>137230</v>
      </c>
      <c r="D6" s="45">
        <v>111896</v>
      </c>
      <c r="E6" s="45">
        <v>149587</v>
      </c>
      <c r="F6" s="45">
        <v>161759</v>
      </c>
    </row>
    <row r="7" spans="1:6">
      <c r="A7" s="9"/>
      <c r="B7" s="46"/>
      <c r="C7" s="46"/>
      <c r="D7" s="46"/>
      <c r="E7" s="47"/>
      <c r="F7" s="47">
        <f>(F6-E6)/E6</f>
        <v>8.1370707347563631E-2</v>
      </c>
    </row>
    <row r="8" spans="1:6">
      <c r="A8" s="7" t="s">
        <v>2</v>
      </c>
      <c r="B8" s="48">
        <v>44675</v>
      </c>
      <c r="C8" s="48">
        <v>51852</v>
      </c>
      <c r="D8" s="48">
        <v>38084</v>
      </c>
      <c r="E8" s="48">
        <v>49291</v>
      </c>
      <c r="F8" s="48">
        <v>60502</v>
      </c>
    </row>
    <row r="9" spans="1:6">
      <c r="A9" s="9"/>
      <c r="B9" s="46"/>
      <c r="C9" s="46"/>
      <c r="D9" s="46"/>
      <c r="E9" s="47"/>
      <c r="F9" s="47">
        <f>(F8-E8)/E8</f>
        <v>0.22744517254671237</v>
      </c>
    </row>
    <row r="10" spans="1:6">
      <c r="A10" s="7" t="s">
        <v>3</v>
      </c>
      <c r="B10" s="48">
        <v>17593</v>
      </c>
      <c r="C10" s="48">
        <v>19133</v>
      </c>
      <c r="D10" s="48">
        <v>15275</v>
      </c>
      <c r="E10" s="48">
        <v>19803</v>
      </c>
      <c r="F10" s="48">
        <v>11395</v>
      </c>
    </row>
    <row r="11" spans="1:6">
      <c r="A11" s="9"/>
      <c r="B11" s="46"/>
      <c r="C11" s="46"/>
      <c r="D11" s="46"/>
      <c r="E11" s="47"/>
      <c r="F11" s="47">
        <f>(F10-E10)/E10</f>
        <v>-0.42458213402009798</v>
      </c>
    </row>
    <row r="12" spans="1:6">
      <c r="A12" s="7" t="s">
        <v>5</v>
      </c>
      <c r="B12" s="48">
        <v>5908</v>
      </c>
      <c r="C12" s="48">
        <v>6013</v>
      </c>
      <c r="D12" s="48">
        <v>4470</v>
      </c>
      <c r="E12" s="48">
        <v>6125</v>
      </c>
      <c r="F12" s="48">
        <v>6255</v>
      </c>
    </row>
    <row r="13" spans="1:6">
      <c r="A13" s="9"/>
      <c r="B13" s="46"/>
      <c r="C13" s="46"/>
      <c r="D13" s="46"/>
      <c r="E13" s="47"/>
      <c r="F13" s="47">
        <f>(F12-E12)/E12</f>
        <v>2.1224489795918369E-2</v>
      </c>
    </row>
    <row r="14" spans="1:6">
      <c r="A14" s="7" t="s">
        <v>4</v>
      </c>
      <c r="B14" s="48">
        <v>9788</v>
      </c>
      <c r="C14" s="48">
        <v>8455</v>
      </c>
      <c r="D14" s="48">
        <v>4108</v>
      </c>
      <c r="E14" s="48">
        <v>4675</v>
      </c>
      <c r="F14" s="48">
        <v>6888</v>
      </c>
    </row>
    <row r="15" spans="1:6">
      <c r="A15" s="9"/>
      <c r="B15" s="46"/>
      <c r="C15" s="46"/>
      <c r="D15" s="46"/>
      <c r="E15" s="47"/>
      <c r="F15" s="47">
        <f>(F14-E14)/E14</f>
        <v>0.47336898395721927</v>
      </c>
    </row>
    <row r="16" spans="1:6">
      <c r="A16" s="7" t="s">
        <v>6</v>
      </c>
      <c r="B16" s="48">
        <v>761</v>
      </c>
      <c r="C16" s="48">
        <v>812</v>
      </c>
      <c r="D16" s="48">
        <v>490</v>
      </c>
      <c r="E16" s="48">
        <v>964</v>
      </c>
      <c r="F16" s="48">
        <v>2322</v>
      </c>
    </row>
    <row r="17" spans="1:6">
      <c r="A17" s="9"/>
      <c r="B17" s="11"/>
      <c r="C17" s="11"/>
      <c r="D17" s="11"/>
      <c r="E17" s="10"/>
      <c r="F17" s="10">
        <f>(F16-E16)/E16</f>
        <v>1.4087136929460582</v>
      </c>
    </row>
    <row r="18" spans="1:6">
      <c r="A18" s="56" t="s">
        <v>47</v>
      </c>
      <c r="B18" s="58">
        <f>B16+B14+B12+B10+B8+B6</f>
        <v>214797</v>
      </c>
      <c r="C18" s="58">
        <f>C16+C14+C12+C10+C8+C6</f>
        <v>223495</v>
      </c>
      <c r="D18" s="58">
        <f>D16+D14+D12+D10+D8+D6</f>
        <v>174323</v>
      </c>
      <c r="E18" s="58">
        <f>E16+E14+E12+E10+E8+E6</f>
        <v>230445</v>
      </c>
      <c r="F18" s="58">
        <f>F16+F14+F12+F10+F8+F6</f>
        <v>249121</v>
      </c>
    </row>
    <row r="19" spans="1:6">
      <c r="A19" s="9"/>
      <c r="B19" s="46"/>
      <c r="C19" s="46"/>
      <c r="D19" s="46"/>
      <c r="E19" s="47"/>
      <c r="F19" s="47">
        <f>(F18-E18)/E18</f>
        <v>8.1043199027967625E-2</v>
      </c>
    </row>
    <row r="20" spans="1:6">
      <c r="A20" s="7" t="s">
        <v>7</v>
      </c>
      <c r="B20" s="48">
        <v>8027</v>
      </c>
      <c r="C20" s="48">
        <v>9772</v>
      </c>
      <c r="D20" s="48">
        <v>19827</v>
      </c>
      <c r="E20" s="48">
        <v>21423</v>
      </c>
      <c r="F20" s="48">
        <v>6804</v>
      </c>
    </row>
    <row r="21" spans="1:6">
      <c r="A21" s="7" t="s">
        <v>8</v>
      </c>
      <c r="B21" s="8"/>
      <c r="C21" s="8"/>
      <c r="D21" s="8"/>
      <c r="E21" s="10"/>
      <c r="F21" s="10">
        <f>(F20-E20)/E20</f>
        <v>-0.68239742333006581</v>
      </c>
    </row>
    <row r="22" spans="1:6">
      <c r="A22" s="9"/>
      <c r="B22" s="11"/>
      <c r="C22" s="11"/>
      <c r="D22" s="11"/>
      <c r="E22" s="11"/>
      <c r="F22" s="11"/>
    </row>
    <row r="23" spans="1:6">
      <c r="A23" s="56" t="s">
        <v>9</v>
      </c>
      <c r="B23" s="57">
        <f>B20+B18</f>
        <v>222824</v>
      </c>
      <c r="C23" s="57">
        <f>C20+C18</f>
        <v>233267</v>
      </c>
      <c r="D23" s="57">
        <f>D20+D18</f>
        <v>194150</v>
      </c>
      <c r="E23" s="57">
        <f>E20+E18</f>
        <v>251868</v>
      </c>
      <c r="F23" s="57">
        <f>F20+F18</f>
        <v>255925</v>
      </c>
    </row>
    <row r="24" spans="1:6">
      <c r="A24" s="9"/>
      <c r="B24" s="12"/>
      <c r="C24" s="12"/>
      <c r="D24" s="12"/>
      <c r="E24" s="10"/>
      <c r="F24" s="10">
        <f>(F23-E23)/E23</f>
        <v>1.6107643686375402E-2</v>
      </c>
    </row>
    <row r="26" spans="1:6">
      <c r="A26" s="43" t="s">
        <v>46</v>
      </c>
    </row>
  </sheetData>
  <printOptions horizontalCentered="1"/>
  <pageMargins left="0.7" right="0.7" top="0.75" bottom="0.75" header="0.3" footer="0.3"/>
  <pageSetup scale="94" orientation="landscape" horizontalDpi="1200" verticalDpi="1200" r:id="rId1"/>
  <headerFooter>
    <oddFooter>&amp;L&amp;F</oddFooter>
  </headerFooter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/>
  </sheetViews>
  <sheetFormatPr defaultRowHeight="12.75"/>
  <cols>
    <col min="1" max="1" width="50.7109375" style="13" customWidth="1"/>
    <col min="2" max="6" width="15.7109375" style="13" customWidth="1"/>
    <col min="7" max="16384" width="9.140625" style="13"/>
  </cols>
  <sheetData>
    <row r="1" spans="1:6" ht="15">
      <c r="A1" s="4" t="s">
        <v>12</v>
      </c>
      <c r="B1" s="16"/>
      <c r="C1" s="16"/>
      <c r="D1" s="16"/>
      <c r="E1" s="16"/>
      <c r="F1" s="62" t="s">
        <v>58</v>
      </c>
    </row>
    <row r="2" spans="1:6" ht="15">
      <c r="A2" s="4" t="s">
        <v>57</v>
      </c>
      <c r="B2" s="16"/>
      <c r="C2" s="16"/>
      <c r="D2" s="16"/>
      <c r="E2" s="16"/>
      <c r="F2" s="62"/>
    </row>
    <row r="3" spans="1:6" ht="15">
      <c r="A3" s="4" t="s">
        <v>53</v>
      </c>
      <c r="B3" s="16"/>
      <c r="C3" s="16"/>
      <c r="D3" s="16"/>
      <c r="E3" s="16"/>
      <c r="F3" s="16"/>
    </row>
    <row r="4" spans="1:6" ht="15">
      <c r="A4" s="16"/>
      <c r="B4" s="17">
        <v>2012</v>
      </c>
      <c r="C4" s="17">
        <v>2012</v>
      </c>
      <c r="D4" s="17" t="s">
        <v>48</v>
      </c>
      <c r="E4" s="17" t="s">
        <v>50</v>
      </c>
      <c r="F4" s="17">
        <v>2014</v>
      </c>
    </row>
    <row r="5" spans="1:6" s="14" customFormat="1" ht="15">
      <c r="A5" s="15"/>
      <c r="B5" s="18" t="s">
        <v>0</v>
      </c>
      <c r="C5" s="18" t="s">
        <v>11</v>
      </c>
      <c r="D5" s="18" t="s">
        <v>49</v>
      </c>
      <c r="E5" s="18" t="s">
        <v>51</v>
      </c>
      <c r="F5" s="18" t="s">
        <v>10</v>
      </c>
    </row>
    <row r="6" spans="1:6" ht="15">
      <c r="A6" s="15" t="s">
        <v>27</v>
      </c>
      <c r="B6" s="20">
        <v>57517</v>
      </c>
      <c r="C6" s="20">
        <v>55055</v>
      </c>
      <c r="D6" s="20">
        <v>42259</v>
      </c>
      <c r="E6" s="20">
        <v>57750</v>
      </c>
      <c r="F6" s="20">
        <v>60318</v>
      </c>
    </row>
    <row r="7" spans="1:6" ht="14.25">
      <c r="A7" s="21"/>
      <c r="B7" s="21"/>
      <c r="C7" s="21"/>
      <c r="D7" s="21"/>
      <c r="E7" s="22"/>
      <c r="F7" s="22">
        <f>(F6-E6)/E6</f>
        <v>4.4467532467532468E-2</v>
      </c>
    </row>
    <row r="8" spans="1:6" ht="15">
      <c r="A8" s="15" t="s">
        <v>26</v>
      </c>
      <c r="B8" s="20">
        <v>22313</v>
      </c>
      <c r="C8" s="20">
        <v>22276</v>
      </c>
      <c r="D8" s="20">
        <v>17341</v>
      </c>
      <c r="E8" s="20">
        <v>22202</v>
      </c>
      <c r="F8" s="20">
        <v>20245</v>
      </c>
    </row>
    <row r="9" spans="1:6" ht="14.25">
      <c r="A9" s="21"/>
      <c r="B9" s="21"/>
      <c r="C9" s="21"/>
      <c r="D9" s="21"/>
      <c r="E9" s="22"/>
      <c r="F9" s="22">
        <f>(F8-E8)/E8</f>
        <v>-8.8145212143050169E-2</v>
      </c>
    </row>
    <row r="10" spans="1:6" s="14" customFormat="1" ht="15">
      <c r="A10" s="15" t="s">
        <v>25</v>
      </c>
      <c r="B10" s="20">
        <v>21477</v>
      </c>
      <c r="C10" s="20">
        <v>17881</v>
      </c>
      <c r="D10" s="20">
        <v>12637</v>
      </c>
      <c r="E10" s="20">
        <v>15965</v>
      </c>
      <c r="F10" s="20">
        <v>16079</v>
      </c>
    </row>
    <row r="11" spans="1:6" ht="14.25">
      <c r="A11" s="21"/>
      <c r="B11" s="21"/>
      <c r="C11" s="21"/>
      <c r="D11" s="21"/>
      <c r="E11" s="22"/>
      <c r="F11" s="22">
        <f>(F10-E10)/E10</f>
        <v>7.1406201064829313E-3</v>
      </c>
    </row>
    <row r="12" spans="1:6" s="14" customFormat="1" ht="15">
      <c r="A12" s="15" t="s">
        <v>24</v>
      </c>
      <c r="B12" s="20">
        <v>56226</v>
      </c>
      <c r="C12" s="20">
        <v>56278</v>
      </c>
      <c r="D12" s="20">
        <v>41942</v>
      </c>
      <c r="E12" s="20">
        <v>56469</v>
      </c>
      <c r="F12" s="20">
        <v>59045</v>
      </c>
    </row>
    <row r="13" spans="1:6" ht="14.25">
      <c r="A13" s="21"/>
      <c r="B13" s="21"/>
      <c r="C13" s="21"/>
      <c r="D13" s="21"/>
      <c r="E13" s="22"/>
      <c r="F13" s="22">
        <f>(F12-E12)/E12</f>
        <v>4.5617949671501179E-2</v>
      </c>
    </row>
    <row r="14" spans="1:6" s="14" customFormat="1" ht="15">
      <c r="A14" s="15" t="s">
        <v>23</v>
      </c>
      <c r="B14" s="20">
        <v>15207</v>
      </c>
      <c r="C14" s="20">
        <v>14329</v>
      </c>
      <c r="D14" s="20">
        <v>9076</v>
      </c>
      <c r="E14" s="20">
        <v>16531</v>
      </c>
      <c r="F14" s="20">
        <v>19898</v>
      </c>
    </row>
    <row r="15" spans="1:6" ht="14.25">
      <c r="A15" s="21"/>
      <c r="B15" s="21"/>
      <c r="C15" s="21"/>
      <c r="D15" s="21"/>
      <c r="E15" s="22"/>
      <c r="F15" s="22">
        <f>(F14-E14)/E14</f>
        <v>0.20367793841872844</v>
      </c>
    </row>
    <row r="16" spans="1:6" s="14" customFormat="1" ht="15">
      <c r="A16" s="15" t="s">
        <v>22</v>
      </c>
      <c r="B16" s="20">
        <v>15322</v>
      </c>
      <c r="C16" s="20">
        <v>11131</v>
      </c>
      <c r="D16" s="20">
        <v>9153</v>
      </c>
      <c r="E16" s="20">
        <v>12583</v>
      </c>
      <c r="F16" s="20">
        <v>12539</v>
      </c>
    </row>
    <row r="17" spans="1:6" ht="14.25">
      <c r="A17" s="21"/>
      <c r="B17" s="21"/>
      <c r="C17" s="21"/>
      <c r="D17" s="21"/>
      <c r="E17" s="22"/>
      <c r="F17" s="22">
        <f>(F16-E16)/E16</f>
        <v>-3.4967813716919654E-3</v>
      </c>
    </row>
    <row r="18" spans="1:6" s="14" customFormat="1" ht="15">
      <c r="A18" s="15" t="s">
        <v>21</v>
      </c>
      <c r="B18" s="20">
        <v>4701</v>
      </c>
      <c r="C18" s="20">
        <v>4880</v>
      </c>
      <c r="D18" s="20">
        <v>3637</v>
      </c>
      <c r="E18" s="20">
        <v>4910</v>
      </c>
      <c r="F18" s="20">
        <v>4804</v>
      </c>
    </row>
    <row r="19" spans="1:6" ht="14.25">
      <c r="A19" s="21"/>
      <c r="B19" s="21"/>
      <c r="C19" s="21"/>
      <c r="D19" s="21"/>
      <c r="E19" s="22"/>
      <c r="F19" s="22">
        <f>(F18-E18)/E18</f>
        <v>-2.1588594704684317E-2</v>
      </c>
    </row>
    <row r="20" spans="1:6" s="14" customFormat="1" ht="15">
      <c r="A20" s="15" t="s">
        <v>20</v>
      </c>
      <c r="B20" s="20">
        <v>4419</v>
      </c>
      <c r="C20" s="20">
        <v>4329</v>
      </c>
      <c r="D20" s="20">
        <v>2976</v>
      </c>
      <c r="E20" s="20">
        <v>4185</v>
      </c>
      <c r="F20" s="20">
        <v>4226</v>
      </c>
    </row>
    <row r="21" spans="1:6" ht="14.25">
      <c r="A21" s="21"/>
      <c r="B21" s="21"/>
      <c r="C21" s="21"/>
      <c r="D21" s="21"/>
      <c r="E21" s="22"/>
      <c r="F21" s="22">
        <f>(F20-E20)/E20</f>
        <v>9.7968936678614095E-3</v>
      </c>
    </row>
    <row r="22" spans="1:6" s="14" customFormat="1" ht="15">
      <c r="A22" s="15" t="s">
        <v>19</v>
      </c>
      <c r="B22" s="20">
        <v>3269</v>
      </c>
      <c r="C22" s="20">
        <v>3485</v>
      </c>
      <c r="D22" s="20">
        <v>2671</v>
      </c>
      <c r="E22" s="20">
        <v>3259</v>
      </c>
      <c r="F22" s="20">
        <v>3420</v>
      </c>
    </row>
    <row r="23" spans="1:6" ht="14.25">
      <c r="A23" s="21"/>
      <c r="B23" s="21"/>
      <c r="C23" s="21"/>
      <c r="D23" s="21"/>
      <c r="E23" s="22"/>
      <c r="F23" s="22">
        <f>(F22-E22)/E22</f>
        <v>4.9401656949984656E-2</v>
      </c>
    </row>
    <row r="24" spans="1:6" s="14" customFormat="1" ht="15">
      <c r="A24" s="15" t="s">
        <v>18</v>
      </c>
      <c r="B24" s="20">
        <v>2632</v>
      </c>
      <c r="C24" s="20">
        <v>2554</v>
      </c>
      <c r="D24" s="20">
        <v>1658</v>
      </c>
      <c r="E24" s="20">
        <v>5170</v>
      </c>
      <c r="F24" s="20">
        <v>3257</v>
      </c>
    </row>
    <row r="25" spans="1:6" ht="14.25">
      <c r="A25" s="21"/>
      <c r="B25" s="21"/>
      <c r="C25" s="21"/>
      <c r="D25" s="21"/>
      <c r="E25" s="22"/>
      <c r="F25" s="22">
        <f>(F24-E24)/E24</f>
        <v>-0.37001934235976791</v>
      </c>
    </row>
    <row r="26" spans="1:6" s="14" customFormat="1" ht="15">
      <c r="A26" s="15" t="s">
        <v>17</v>
      </c>
      <c r="B26" s="20">
        <v>10073</v>
      </c>
      <c r="C26" s="20">
        <v>12990</v>
      </c>
      <c r="D26" s="20">
        <v>8296</v>
      </c>
      <c r="E26" s="20">
        <v>12842</v>
      </c>
      <c r="F26" s="20">
        <v>15559</v>
      </c>
    </row>
    <row r="27" spans="1:6" ht="14.25">
      <c r="A27" s="21"/>
      <c r="B27" s="21"/>
      <c r="C27" s="21"/>
      <c r="D27" s="21"/>
      <c r="E27" s="22"/>
      <c r="F27" s="22">
        <f>(F26-E26)/E26</f>
        <v>0.21157140632300264</v>
      </c>
    </row>
    <row r="28" spans="1:6" s="14" customFormat="1" ht="15">
      <c r="A28" s="15" t="s">
        <v>16</v>
      </c>
      <c r="B28" s="20">
        <v>-2687</v>
      </c>
      <c r="C28" s="20">
        <v>-1846</v>
      </c>
      <c r="D28" s="20">
        <v>-708</v>
      </c>
      <c r="E28" s="20">
        <v>-1378</v>
      </c>
      <c r="F28" s="20">
        <v>-1265</v>
      </c>
    </row>
    <row r="29" spans="1:6" ht="14.25">
      <c r="A29" s="21"/>
      <c r="B29" s="21"/>
      <c r="C29" s="21"/>
      <c r="D29" s="21"/>
      <c r="E29" s="22"/>
      <c r="F29" s="22">
        <f>(F28-E28)/E28</f>
        <v>-8.2002902757619733E-2</v>
      </c>
    </row>
    <row r="30" spans="1:6" ht="15">
      <c r="A30" s="24" t="s">
        <v>15</v>
      </c>
      <c r="B30" s="25">
        <f>B6+B8+B10+B12+B14+B16+B18+B20+B22+B24+B26+B28</f>
        <v>210469</v>
      </c>
      <c r="C30" s="25">
        <f>C6+C8+C10+C12+C14+C16+C18+C20+C22+C24+C26+C28</f>
        <v>203342</v>
      </c>
      <c r="D30" s="25">
        <f>D6+D8+D10+D12+D14+D16+D18+D20+D22+D24+D26+D28</f>
        <v>150938</v>
      </c>
      <c r="E30" s="25">
        <f>E6+E8+E10+E12+E14+E16+E18+E20+E22+E24+E26+E28</f>
        <v>210488</v>
      </c>
      <c r="F30" s="25">
        <f>F6+F8+F10+F12+F14+F16+F18+F20+F22+F24+F26+F28</f>
        <v>218125</v>
      </c>
    </row>
    <row r="31" spans="1:6" ht="14.25">
      <c r="A31" s="21"/>
      <c r="B31" s="21"/>
      <c r="C31" s="21"/>
      <c r="D31" s="21"/>
      <c r="E31" s="22"/>
      <c r="F31" s="22">
        <f>(F30-E30)/E30</f>
        <v>3.6282353388316674E-2</v>
      </c>
    </row>
    <row r="32" spans="1:6" ht="15">
      <c r="A32" s="15" t="s">
        <v>14</v>
      </c>
      <c r="B32" s="20">
        <v>2650</v>
      </c>
      <c r="C32" s="20">
        <v>259</v>
      </c>
      <c r="D32" s="20">
        <v>4886</v>
      </c>
      <c r="E32" s="20">
        <v>5876</v>
      </c>
      <c r="F32" s="20">
        <v>1330</v>
      </c>
    </row>
    <row r="33" spans="1:6" ht="14.25">
      <c r="A33" s="21"/>
      <c r="B33" s="23"/>
      <c r="C33" s="23"/>
      <c r="D33" s="23"/>
      <c r="E33" s="22"/>
      <c r="F33" s="22">
        <f>(F32-E32)/E32</f>
        <v>-0.77365554799183123</v>
      </c>
    </row>
    <row r="34" spans="1:6" ht="15">
      <c r="A34" s="15" t="s">
        <v>13</v>
      </c>
      <c r="B34" s="44">
        <f>B32+B30</f>
        <v>213119</v>
      </c>
      <c r="C34" s="44">
        <f>C32+C30</f>
        <v>203601</v>
      </c>
      <c r="D34" s="44">
        <f>D32+D30</f>
        <v>155824</v>
      </c>
      <c r="E34" s="44">
        <f>E32+E30</f>
        <v>216364</v>
      </c>
      <c r="F34" s="44">
        <f>F32+F30</f>
        <v>219455</v>
      </c>
    </row>
    <row r="35" spans="1:6" ht="14.25">
      <c r="A35" s="16"/>
      <c r="B35" s="16"/>
      <c r="C35" s="16"/>
      <c r="D35" s="16"/>
      <c r="E35" s="22"/>
      <c r="F35" s="22">
        <f>(F34-E34)/E34</f>
        <v>1.428611044351186E-2</v>
      </c>
    </row>
  </sheetData>
  <printOptions horizontalCentered="1"/>
  <pageMargins left="0.7" right="0.7" top="0.75" bottom="0.75" header="0.3" footer="0.3"/>
  <pageSetup scale="94" orientation="landscape" horizontalDpi="1200" verticalDpi="1200" r:id="rId1"/>
  <headerFooter>
    <oddFooter>&amp;L&amp;F</oddFooter>
  </headerFooter>
  <ignoredErrors>
    <ignoredError sqref="F34 F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/>
  </sheetViews>
  <sheetFormatPr defaultRowHeight="15"/>
  <cols>
    <col min="1" max="1" width="50.7109375" customWidth="1"/>
    <col min="2" max="6" width="15.7109375" style="3" customWidth="1"/>
  </cols>
  <sheetData>
    <row r="1" spans="1:6">
      <c r="A1" s="4" t="s">
        <v>12</v>
      </c>
      <c r="B1" s="16"/>
      <c r="C1" s="16"/>
      <c r="D1" s="16"/>
      <c r="E1" s="26"/>
      <c r="F1" s="62" t="s">
        <v>58</v>
      </c>
    </row>
    <row r="2" spans="1:6">
      <c r="A2" s="4" t="s">
        <v>57</v>
      </c>
      <c r="B2" s="16"/>
      <c r="C2" s="16"/>
      <c r="D2" s="16"/>
      <c r="E2" s="26"/>
      <c r="F2" s="62"/>
    </row>
    <row r="3" spans="1:6">
      <c r="A3" s="4" t="s">
        <v>54</v>
      </c>
      <c r="B3" s="16"/>
      <c r="C3" s="16"/>
      <c r="D3" s="16"/>
      <c r="E3" s="26"/>
      <c r="F3" s="26"/>
    </row>
    <row r="4" spans="1:6">
      <c r="A4" s="16"/>
      <c r="B4" s="17">
        <v>2012</v>
      </c>
      <c r="C4" s="17">
        <v>2012</v>
      </c>
      <c r="D4" s="17" t="s">
        <v>48</v>
      </c>
      <c r="E4" s="17" t="s">
        <v>50</v>
      </c>
      <c r="F4" s="17">
        <v>2014</v>
      </c>
    </row>
    <row r="5" spans="1:6">
      <c r="A5" s="15"/>
      <c r="B5" s="18" t="s">
        <v>0</v>
      </c>
      <c r="C5" s="18" t="s">
        <v>11</v>
      </c>
      <c r="D5" s="18" t="s">
        <v>49</v>
      </c>
      <c r="E5" s="18" t="s">
        <v>51</v>
      </c>
      <c r="F5" s="18" t="s">
        <v>10</v>
      </c>
    </row>
    <row r="6" spans="1:6" s="1" customFormat="1">
      <c r="A6" s="27" t="s">
        <v>27</v>
      </c>
      <c r="B6" s="28">
        <v>40743</v>
      </c>
      <c r="C6" s="28">
        <v>39030</v>
      </c>
      <c r="D6" s="28">
        <v>31123</v>
      </c>
      <c r="E6" s="28">
        <v>42488</v>
      </c>
      <c r="F6" s="28">
        <v>45368</v>
      </c>
    </row>
    <row r="7" spans="1:6">
      <c r="A7" s="29"/>
      <c r="B7" s="26"/>
      <c r="C7" s="26"/>
      <c r="D7" s="26"/>
      <c r="E7" s="30"/>
      <c r="F7" s="30">
        <f>(F6-E6)/E6</f>
        <v>6.7783844850310679E-2</v>
      </c>
    </row>
    <row r="8" spans="1:6" s="1" customFormat="1">
      <c r="A8" s="27" t="s">
        <v>26</v>
      </c>
      <c r="B8" s="28">
        <v>15913</v>
      </c>
      <c r="C8" s="28">
        <v>15917</v>
      </c>
      <c r="D8" s="28">
        <v>12733</v>
      </c>
      <c r="E8" s="28">
        <v>16343</v>
      </c>
      <c r="F8" s="28">
        <v>15292</v>
      </c>
    </row>
    <row r="9" spans="1:6">
      <c r="A9" s="29"/>
      <c r="B9" s="26"/>
      <c r="C9" s="26"/>
      <c r="D9" s="26"/>
      <c r="E9" s="30"/>
      <c r="F9" s="30">
        <f>(F8-E8)/E8</f>
        <v>-6.4308878418894946E-2</v>
      </c>
    </row>
    <row r="10" spans="1:6" s="1" customFormat="1">
      <c r="A10" s="27" t="s">
        <v>25</v>
      </c>
      <c r="B10" s="28">
        <v>10584</v>
      </c>
      <c r="C10" s="28">
        <v>8512</v>
      </c>
      <c r="D10" s="28">
        <v>5614</v>
      </c>
      <c r="E10" s="28">
        <v>7278</v>
      </c>
      <c r="F10" s="28">
        <v>7758</v>
      </c>
    </row>
    <row r="11" spans="1:6">
      <c r="A11" s="29"/>
      <c r="B11" s="26"/>
      <c r="C11" s="26"/>
      <c r="D11" s="26"/>
      <c r="E11" s="30"/>
      <c r="F11" s="30">
        <f>(F10-E10)/E10</f>
        <v>6.5952184666117061E-2</v>
      </c>
    </row>
    <row r="12" spans="1:6" s="1" customFormat="1">
      <c r="A12" s="27" t="s">
        <v>24</v>
      </c>
      <c r="B12" s="28">
        <v>54056</v>
      </c>
      <c r="C12" s="28">
        <v>54071</v>
      </c>
      <c r="D12" s="28">
        <v>40040</v>
      </c>
      <c r="E12" s="28">
        <v>53811</v>
      </c>
      <c r="F12" s="28">
        <v>55960</v>
      </c>
    </row>
    <row r="13" spans="1:6">
      <c r="A13" s="29"/>
      <c r="B13" s="26"/>
      <c r="C13" s="26"/>
      <c r="D13" s="26"/>
      <c r="E13" s="30"/>
      <c r="F13" s="30">
        <f>(F12-E12)/E12</f>
        <v>3.9936072550222072E-2</v>
      </c>
    </row>
    <row r="14" spans="1:6" s="1" customFormat="1">
      <c r="A14" s="27" t="s">
        <v>32</v>
      </c>
      <c r="B14" s="28">
        <v>16489</v>
      </c>
      <c r="C14" s="28">
        <v>15448</v>
      </c>
      <c r="D14" s="28">
        <v>9847</v>
      </c>
      <c r="E14" s="28">
        <v>15028</v>
      </c>
      <c r="F14" s="28">
        <v>17048</v>
      </c>
    </row>
    <row r="15" spans="1:6">
      <c r="A15" s="29"/>
      <c r="B15" s="26"/>
      <c r="C15" s="26"/>
      <c r="D15" s="26"/>
      <c r="E15" s="30"/>
      <c r="F15" s="30">
        <f>(F14-E14)/E14</f>
        <v>0.13441575725312749</v>
      </c>
    </row>
    <row r="16" spans="1:6" s="1" customFormat="1">
      <c r="A16" s="27" t="s">
        <v>31</v>
      </c>
      <c r="B16" s="28">
        <v>7551</v>
      </c>
      <c r="C16" s="28">
        <v>7703</v>
      </c>
      <c r="D16" s="28">
        <v>5696</v>
      </c>
      <c r="E16" s="28">
        <v>7458</v>
      </c>
      <c r="F16" s="28">
        <v>7704</v>
      </c>
    </row>
    <row r="17" spans="1:6">
      <c r="A17" s="29"/>
      <c r="B17" s="26"/>
      <c r="C17" s="26"/>
      <c r="D17" s="26"/>
      <c r="E17" s="30"/>
      <c r="F17" s="30">
        <f>(F16-E16)/E16</f>
        <v>3.2984714400643607E-2</v>
      </c>
    </row>
    <row r="18" spans="1:6" s="1" customFormat="1">
      <c r="A18" s="27" t="s">
        <v>21</v>
      </c>
      <c r="B18" s="28">
        <v>4004</v>
      </c>
      <c r="C18" s="28">
        <v>4153</v>
      </c>
      <c r="D18" s="28">
        <v>3280</v>
      </c>
      <c r="E18" s="28">
        <v>4426</v>
      </c>
      <c r="F18" s="28">
        <v>4283</v>
      </c>
    </row>
    <row r="19" spans="1:6">
      <c r="A19" s="29"/>
      <c r="B19" s="26"/>
      <c r="C19" s="26"/>
      <c r="D19" s="26"/>
      <c r="E19" s="30"/>
      <c r="F19" s="30">
        <f>(F18-E18)/E18</f>
        <v>-3.2309082693176686E-2</v>
      </c>
    </row>
    <row r="20" spans="1:6" s="1" customFormat="1">
      <c r="A20" s="27" t="s">
        <v>30</v>
      </c>
      <c r="B20" s="28">
        <v>-2279</v>
      </c>
      <c r="C20" s="28">
        <v>-1929</v>
      </c>
      <c r="D20" s="28">
        <v>403</v>
      </c>
      <c r="E20" s="28">
        <v>834</v>
      </c>
      <c r="F20" s="28">
        <v>677</v>
      </c>
    </row>
    <row r="21" spans="1:6">
      <c r="A21" s="29"/>
      <c r="B21" s="26"/>
      <c r="C21" s="26"/>
      <c r="D21" s="26"/>
      <c r="E21" s="30"/>
      <c r="F21" s="30">
        <f>(F20-E20)/E20</f>
        <v>-0.1882494004796163</v>
      </c>
    </row>
    <row r="22" spans="1:6" s="1" customFormat="1">
      <c r="A22" s="27" t="s">
        <v>22</v>
      </c>
      <c r="B22" s="28">
        <v>8858</v>
      </c>
      <c r="C22" s="28">
        <v>6867</v>
      </c>
      <c r="D22" s="28">
        <v>5610</v>
      </c>
      <c r="E22" s="28">
        <v>9309</v>
      </c>
      <c r="F22" s="28">
        <v>7223</v>
      </c>
    </row>
    <row r="23" spans="1:6">
      <c r="A23" s="29"/>
      <c r="B23" s="26"/>
      <c r="C23" s="26"/>
      <c r="D23" s="26"/>
      <c r="E23" s="30"/>
      <c r="F23" s="30">
        <f>(F22-E22)/E22</f>
        <v>-0.22408421957245675</v>
      </c>
    </row>
    <row r="24" spans="1:6" s="1" customFormat="1">
      <c r="A24" s="27" t="s">
        <v>29</v>
      </c>
      <c r="B24" s="28">
        <v>0</v>
      </c>
      <c r="C24" s="28">
        <v>196</v>
      </c>
      <c r="D24" s="28">
        <v>31</v>
      </c>
      <c r="E24" s="28">
        <v>2362</v>
      </c>
      <c r="F24" s="28">
        <v>3256</v>
      </c>
    </row>
    <row r="25" spans="1:6">
      <c r="A25" s="29"/>
      <c r="B25" s="26"/>
      <c r="C25" s="26"/>
      <c r="D25" s="26"/>
      <c r="E25" s="30"/>
      <c r="F25" s="30">
        <f>(F24-E24)/E24</f>
        <v>0.37849280270956814</v>
      </c>
    </row>
    <row r="26" spans="1:6" s="1" customFormat="1">
      <c r="A26" s="27" t="s">
        <v>17</v>
      </c>
      <c r="B26" s="28">
        <v>4680</v>
      </c>
      <c r="C26" s="28">
        <v>7010</v>
      </c>
      <c r="D26" s="28">
        <v>3287</v>
      </c>
      <c r="E26" s="28">
        <v>4754</v>
      </c>
      <c r="F26" s="28">
        <v>5098</v>
      </c>
    </row>
    <row r="27" spans="1:6">
      <c r="A27" s="29"/>
      <c r="B27" s="26"/>
      <c r="C27" s="26"/>
      <c r="D27" s="26"/>
      <c r="E27" s="30"/>
      <c r="F27" s="30">
        <f>(F26-E26)/E26</f>
        <v>7.2360117795540593E-2</v>
      </c>
    </row>
    <row r="28" spans="1:6" s="1" customFormat="1">
      <c r="A28" s="31" t="s">
        <v>28</v>
      </c>
      <c r="B28" s="32">
        <f>B6+B8+B10+B12+B14+B16+B18+B20+B22+B24+B26</f>
        <v>160599</v>
      </c>
      <c r="C28" s="32">
        <f>C6+C8+C10+C12+C14+C16+C18+C20+C22+C24+C26</f>
        <v>156978</v>
      </c>
      <c r="D28" s="32">
        <f>D6+D8+D10+D12+D14+D16+D18+D20+D22+D24+D26</f>
        <v>117664</v>
      </c>
      <c r="E28" s="32">
        <f>E6+E8+E10+E12+E14+E16+E18+E20+E22+E24+E26</f>
        <v>164091</v>
      </c>
      <c r="F28" s="32">
        <f>F6+F8+F10+F12+F14+F16+F18+F20+F22+F24+F26</f>
        <v>169667</v>
      </c>
    </row>
    <row r="29" spans="1:6">
      <c r="A29" s="33"/>
      <c r="B29" s="26"/>
      <c r="C29" s="26"/>
      <c r="D29" s="26"/>
      <c r="E29" s="30"/>
      <c r="F29" s="30">
        <f>(F28-E28)/E28</f>
        <v>3.3981144608784153E-2</v>
      </c>
    </row>
  </sheetData>
  <printOptions horizontalCentered="1"/>
  <pageMargins left="0.7" right="0.7" top="0.75" bottom="0.75" header="0.3" footer="0.3"/>
  <pageSetup scale="94" orientation="landscape" horizontalDpi="1200" verticalDpi="1200" r:id="rId1"/>
  <headerFooter>
    <oddFooter>&amp;L&amp;F</oddFooter>
  </headerFooter>
  <ignoredErrors>
    <ignoredError sqref="F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/>
  </sheetViews>
  <sheetFormatPr defaultRowHeight="15" customHeight="1"/>
  <cols>
    <col min="1" max="1" width="50.7109375" customWidth="1"/>
    <col min="2" max="6" width="15.7109375" customWidth="1"/>
  </cols>
  <sheetData>
    <row r="1" spans="1:6" ht="15" customHeight="1">
      <c r="A1" s="4" t="s">
        <v>12</v>
      </c>
      <c r="B1" s="16"/>
      <c r="C1" s="16"/>
      <c r="D1" s="16"/>
      <c r="E1" s="26"/>
      <c r="F1" s="62" t="s">
        <v>58</v>
      </c>
    </row>
    <row r="2" spans="1:6" ht="15" customHeight="1">
      <c r="A2" s="4" t="s">
        <v>57</v>
      </c>
      <c r="B2" s="16"/>
      <c r="C2" s="16"/>
      <c r="D2" s="16"/>
      <c r="E2" s="26"/>
      <c r="F2" s="62"/>
    </row>
    <row r="3" spans="1:6" ht="15" customHeight="1">
      <c r="A3" s="4" t="s">
        <v>55</v>
      </c>
      <c r="B3" s="16"/>
      <c r="C3" s="16"/>
      <c r="D3" s="16"/>
      <c r="E3" s="26"/>
      <c r="F3" s="26"/>
    </row>
    <row r="4" spans="1:6" ht="15" customHeight="1">
      <c r="A4" s="16"/>
      <c r="B4" s="17">
        <v>2012</v>
      </c>
      <c r="C4" s="17">
        <v>2012</v>
      </c>
      <c r="D4" s="17" t="s">
        <v>48</v>
      </c>
      <c r="E4" s="17" t="s">
        <v>50</v>
      </c>
      <c r="F4" s="17">
        <v>2014</v>
      </c>
    </row>
    <row r="5" spans="1:6" ht="15" customHeight="1">
      <c r="A5" s="15"/>
      <c r="B5" s="18" t="s">
        <v>0</v>
      </c>
      <c r="C5" s="18" t="s">
        <v>11</v>
      </c>
      <c r="D5" s="18" t="s">
        <v>49</v>
      </c>
      <c r="E5" s="18" t="s">
        <v>51</v>
      </c>
      <c r="F5" s="18" t="s">
        <v>10</v>
      </c>
    </row>
    <row r="6" spans="1:6" s="43" customFormat="1" ht="15" customHeight="1">
      <c r="A6" s="34" t="s">
        <v>27</v>
      </c>
      <c r="B6" s="35">
        <v>16775</v>
      </c>
      <c r="C6" s="35">
        <v>16025</v>
      </c>
      <c r="D6" s="35">
        <v>11136</v>
      </c>
      <c r="E6" s="35">
        <v>15262</v>
      </c>
      <c r="F6" s="35">
        <v>14950</v>
      </c>
    </row>
    <row r="7" spans="1:6" ht="15" customHeight="1">
      <c r="A7" s="37"/>
      <c r="B7" s="38"/>
      <c r="C7" s="38"/>
      <c r="D7" s="39"/>
      <c r="E7" s="40"/>
      <c r="F7" s="40">
        <f>(F6-E6)/E6</f>
        <v>-2.0442930153321975E-2</v>
      </c>
    </row>
    <row r="8" spans="1:6" s="43" customFormat="1" ht="15" customHeight="1">
      <c r="A8" s="34" t="s">
        <v>26</v>
      </c>
      <c r="B8" s="35">
        <v>6400</v>
      </c>
      <c r="C8" s="35">
        <v>6358</v>
      </c>
      <c r="D8" s="35">
        <v>4608</v>
      </c>
      <c r="E8" s="35">
        <v>5859</v>
      </c>
      <c r="F8" s="35">
        <v>4953</v>
      </c>
    </row>
    <row r="9" spans="1:6" ht="15" customHeight="1">
      <c r="A9" s="37"/>
      <c r="B9" s="38"/>
      <c r="C9" s="38"/>
      <c r="D9" s="39"/>
      <c r="E9" s="40"/>
      <c r="F9" s="40">
        <f>(F8-E8)/E8</f>
        <v>-0.15463389656938045</v>
      </c>
    </row>
    <row r="10" spans="1:6" s="43" customFormat="1" ht="15" customHeight="1">
      <c r="A10" s="34" t="s">
        <v>25</v>
      </c>
      <c r="B10" s="35">
        <v>10892</v>
      </c>
      <c r="C10" s="35">
        <v>9369</v>
      </c>
      <c r="D10" s="35">
        <v>7023</v>
      </c>
      <c r="E10" s="35">
        <v>8687</v>
      </c>
      <c r="F10" s="35">
        <v>8322</v>
      </c>
    </row>
    <row r="11" spans="1:6" ht="15" customHeight="1">
      <c r="A11" s="37"/>
      <c r="B11" s="38"/>
      <c r="C11" s="38"/>
      <c r="D11" s="39"/>
      <c r="E11" s="40"/>
      <c r="F11" s="40">
        <f>(F10-E10)/E10</f>
        <v>-4.2016806722689079E-2</v>
      </c>
    </row>
    <row r="12" spans="1:6" s="43" customFormat="1" ht="15" customHeight="1">
      <c r="A12" s="34" t="s">
        <v>22</v>
      </c>
      <c r="B12" s="35">
        <v>9097</v>
      </c>
      <c r="C12" s="35">
        <v>6892</v>
      </c>
      <c r="D12" s="35">
        <v>5201</v>
      </c>
      <c r="E12" s="35">
        <v>8444</v>
      </c>
      <c r="F12" s="35">
        <v>8572</v>
      </c>
    </row>
    <row r="13" spans="1:6" ht="15" customHeight="1">
      <c r="A13" s="37"/>
      <c r="B13" s="38"/>
      <c r="C13" s="38"/>
      <c r="D13" s="39"/>
      <c r="E13" s="40"/>
      <c r="F13" s="40">
        <f>(F12-E12)/E12</f>
        <v>1.5158692562766462E-2</v>
      </c>
    </row>
    <row r="14" spans="1:6" s="43" customFormat="1" ht="15" customHeight="1">
      <c r="A14" s="34" t="s">
        <v>24</v>
      </c>
      <c r="B14" s="35">
        <v>2170</v>
      </c>
      <c r="C14" s="35">
        <v>2207</v>
      </c>
      <c r="D14" s="35">
        <v>1902</v>
      </c>
      <c r="E14" s="35">
        <v>2658</v>
      </c>
      <c r="F14" s="35">
        <v>3085</v>
      </c>
    </row>
    <row r="15" spans="1:6" ht="15" customHeight="1">
      <c r="A15" s="37"/>
      <c r="B15" s="38"/>
      <c r="C15" s="38"/>
      <c r="D15" s="39"/>
      <c r="E15" s="40"/>
      <c r="F15" s="40">
        <f>(F14-E14)/E14</f>
        <v>0.16064710308502633</v>
      </c>
    </row>
    <row r="16" spans="1:6" s="43" customFormat="1" ht="15" customHeight="1">
      <c r="A16" s="34" t="s">
        <v>32</v>
      </c>
      <c r="B16" s="35">
        <v>721</v>
      </c>
      <c r="C16" s="35">
        <v>759</v>
      </c>
      <c r="D16" s="35">
        <v>336</v>
      </c>
      <c r="E16" s="35">
        <v>688</v>
      </c>
      <c r="F16" s="35">
        <v>844</v>
      </c>
    </row>
    <row r="17" spans="1:6" ht="15" customHeight="1">
      <c r="A17" s="37"/>
      <c r="B17" s="38"/>
      <c r="C17" s="38"/>
      <c r="D17" s="39"/>
      <c r="E17" s="40"/>
      <c r="F17" s="40">
        <f>(F16-E16)/E16</f>
        <v>0.22674418604651161</v>
      </c>
    </row>
    <row r="18" spans="1:6" s="43" customFormat="1" ht="15" customHeight="1">
      <c r="A18" s="34" t="s">
        <v>31</v>
      </c>
      <c r="B18" s="35">
        <v>567</v>
      </c>
      <c r="C18" s="35">
        <v>643</v>
      </c>
      <c r="D18" s="35">
        <v>378</v>
      </c>
      <c r="E18" s="35">
        <v>522</v>
      </c>
      <c r="F18" s="35">
        <v>556</v>
      </c>
    </row>
    <row r="19" spans="1:6" ht="15" customHeight="1">
      <c r="A19" s="37"/>
      <c r="B19" s="38"/>
      <c r="C19" s="38"/>
      <c r="D19" s="39"/>
      <c r="E19" s="40"/>
      <c r="F19" s="40">
        <f>(F18-E18)/E18</f>
        <v>6.5134099616858232E-2</v>
      </c>
    </row>
    <row r="20" spans="1:6" s="43" customFormat="1" ht="15" customHeight="1">
      <c r="A20" s="34" t="s">
        <v>21</v>
      </c>
      <c r="B20" s="35">
        <v>697</v>
      </c>
      <c r="C20" s="35">
        <v>727</v>
      </c>
      <c r="D20" s="35">
        <v>357</v>
      </c>
      <c r="E20" s="35">
        <v>484</v>
      </c>
      <c r="F20" s="35">
        <v>521</v>
      </c>
    </row>
    <row r="21" spans="1:6" ht="15" customHeight="1">
      <c r="A21" s="37"/>
      <c r="B21" s="38"/>
      <c r="C21" s="38"/>
      <c r="D21" s="39"/>
      <c r="E21" s="40"/>
      <c r="F21" s="40">
        <f>(F20-E20)/E20</f>
        <v>7.6446280991735532E-2</v>
      </c>
    </row>
    <row r="22" spans="1:6" s="43" customFormat="1" ht="15" customHeight="1">
      <c r="A22" s="34" t="s">
        <v>17</v>
      </c>
      <c r="B22" s="35">
        <v>5407</v>
      </c>
      <c r="C22" s="35">
        <v>5397</v>
      </c>
      <c r="D22" s="35">
        <v>3444</v>
      </c>
      <c r="E22" s="35">
        <v>6004</v>
      </c>
      <c r="F22" s="35">
        <v>8597</v>
      </c>
    </row>
    <row r="23" spans="1:6" ht="15" customHeight="1">
      <c r="A23" s="37"/>
      <c r="B23" s="59"/>
      <c r="C23" s="59"/>
      <c r="D23" s="60"/>
      <c r="E23" s="61"/>
      <c r="F23" s="61">
        <f>(F22-E22)/E22</f>
        <v>0.43187874750166555</v>
      </c>
    </row>
    <row r="24" spans="1:6" s="43" customFormat="1" ht="15" customHeight="1">
      <c r="A24" s="34" t="s">
        <v>35</v>
      </c>
      <c r="B24" s="35">
        <f>B6+B8+B10+B12+B14+B16+B18+B20+B22</f>
        <v>52726</v>
      </c>
      <c r="C24" s="35">
        <f>C6+C8+C10+C12+C14+C16+C18+C20+C22</f>
        <v>48377</v>
      </c>
      <c r="D24" s="35">
        <f>D6+D8+D10+D12+D14+D16+D18+D20+D22</f>
        <v>34385</v>
      </c>
      <c r="E24" s="35">
        <f>E6+E8+E10+E12+E14+E16+E18+E20+E22</f>
        <v>48608</v>
      </c>
      <c r="F24" s="35">
        <f>F6+F8+F10+F12+F14+F16+F18+F20+F22</f>
        <v>50400</v>
      </c>
    </row>
    <row r="25" spans="1:6" ht="15" customHeight="1">
      <c r="A25" s="37"/>
      <c r="B25" s="38"/>
      <c r="C25" s="38"/>
      <c r="D25" s="39"/>
      <c r="E25" s="40"/>
      <c r="F25" s="40">
        <f>(F24-E24)/E24</f>
        <v>3.6866359447004608E-2</v>
      </c>
    </row>
    <row r="26" spans="1:6" s="43" customFormat="1" ht="15" customHeight="1">
      <c r="A26" s="34" t="s">
        <v>30</v>
      </c>
      <c r="B26" s="35">
        <v>-169</v>
      </c>
      <c r="C26" s="35">
        <v>-168</v>
      </c>
      <c r="D26" s="35">
        <v>-403</v>
      </c>
      <c r="E26" s="35">
        <v>-854</v>
      </c>
      <c r="F26" s="35">
        <v>-677</v>
      </c>
    </row>
    <row r="27" spans="1:6" ht="15" customHeight="1">
      <c r="A27" s="37"/>
      <c r="B27" s="38"/>
      <c r="C27" s="38"/>
      <c r="D27" s="39"/>
      <c r="E27" s="40"/>
      <c r="F27" s="40">
        <f>(F26-E26)/E26</f>
        <v>-0.20725995316159251</v>
      </c>
    </row>
    <row r="28" spans="1:6" s="43" customFormat="1" ht="15" customHeight="1">
      <c r="A28" s="34" t="s">
        <v>34</v>
      </c>
      <c r="B28" s="35">
        <v>-2687</v>
      </c>
      <c r="C28" s="35">
        <v>-1846</v>
      </c>
      <c r="D28" s="35">
        <v>-708</v>
      </c>
      <c r="E28" s="35">
        <v>-1357</v>
      </c>
      <c r="F28" s="35">
        <v>-1265</v>
      </c>
    </row>
    <row r="29" spans="1:6" ht="15" customHeight="1">
      <c r="A29" s="33"/>
      <c r="B29" s="33"/>
      <c r="C29" s="33"/>
      <c r="D29" s="33"/>
      <c r="E29" s="40"/>
      <c r="F29" s="40">
        <f>(F28-E28)/E28</f>
        <v>-6.7796610169491525E-2</v>
      </c>
    </row>
    <row r="30" spans="1:6" s="43" customFormat="1" ht="15" customHeight="1">
      <c r="A30" s="41" t="s">
        <v>33</v>
      </c>
      <c r="B30" s="42">
        <f>B24+B26+B28</f>
        <v>49870</v>
      </c>
      <c r="C30" s="42">
        <f>C24+C26+C28</f>
        <v>46363</v>
      </c>
      <c r="D30" s="42">
        <f>D24+D26+D28</f>
        <v>33274</v>
      </c>
      <c r="E30" s="42">
        <f>E24+E26+E28</f>
        <v>46397</v>
      </c>
      <c r="F30" s="42">
        <f>F24+F26+F28</f>
        <v>48458</v>
      </c>
    </row>
    <row r="31" spans="1:6" ht="15" customHeight="1">
      <c r="A31" s="33"/>
      <c r="B31" s="33"/>
      <c r="C31" s="33"/>
      <c r="D31" s="33"/>
      <c r="E31" s="40"/>
      <c r="F31" s="40">
        <f>(F30-E30)/E30</f>
        <v>4.4420975494105223E-2</v>
      </c>
    </row>
  </sheetData>
  <printOptions horizontalCentered="1"/>
  <pageMargins left="0.7" right="0.7" top="0.75" bottom="0.75" header="0.3" footer="0.3"/>
  <pageSetup scale="94" orientation="landscape" horizontalDpi="1200" verticalDpi="1200" r:id="rId1"/>
  <headerFooter>
    <oddFooter>&amp;L&amp;F</oddFooter>
  </headerFooter>
  <ignoredErrors>
    <ignoredError sqref="F30 F2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/>
  </sheetViews>
  <sheetFormatPr defaultRowHeight="15"/>
  <cols>
    <col min="1" max="1" width="50.7109375" style="43" customWidth="1"/>
    <col min="2" max="3" width="15.7109375" style="43" customWidth="1"/>
    <col min="4" max="4" width="15.7109375" style="54" customWidth="1"/>
    <col min="5" max="6" width="15.7109375" style="43" customWidth="1"/>
    <col min="7" max="16384" width="9.140625" style="43"/>
  </cols>
  <sheetData>
    <row r="1" spans="1:6">
      <c r="A1" s="4" t="s">
        <v>12</v>
      </c>
      <c r="B1" s="19"/>
      <c r="C1" s="19"/>
      <c r="D1" s="19"/>
      <c r="E1" s="28"/>
      <c r="F1" s="62" t="s">
        <v>58</v>
      </c>
    </row>
    <row r="2" spans="1:6">
      <c r="A2" s="4" t="s">
        <v>57</v>
      </c>
      <c r="B2" s="19"/>
      <c r="C2" s="19"/>
      <c r="D2" s="19"/>
      <c r="E2" s="28"/>
      <c r="F2" s="62"/>
    </row>
    <row r="3" spans="1:6">
      <c r="A3" s="4" t="s">
        <v>56</v>
      </c>
      <c r="B3" s="19"/>
      <c r="C3" s="19"/>
      <c r="D3" s="19"/>
      <c r="E3" s="28"/>
      <c r="F3" s="28"/>
    </row>
    <row r="4" spans="1:6">
      <c r="A4" s="19"/>
      <c r="B4" s="17">
        <v>2012</v>
      </c>
      <c r="C4" s="17">
        <v>2012</v>
      </c>
      <c r="D4" s="17" t="s">
        <v>48</v>
      </c>
      <c r="E4" s="17" t="s">
        <v>50</v>
      </c>
      <c r="F4" s="17">
        <v>2014</v>
      </c>
    </row>
    <row r="5" spans="1:6">
      <c r="A5" s="15"/>
      <c r="B5" s="18" t="s">
        <v>0</v>
      </c>
      <c r="C5" s="18" t="s">
        <v>11</v>
      </c>
      <c r="D5" s="18" t="s">
        <v>49</v>
      </c>
      <c r="E5" s="18" t="s">
        <v>51</v>
      </c>
      <c r="F5" s="18" t="s">
        <v>10</v>
      </c>
    </row>
    <row r="6" spans="1:6">
      <c r="A6" s="36" t="s">
        <v>45</v>
      </c>
      <c r="B6" s="50">
        <v>214797</v>
      </c>
      <c r="C6" s="50">
        <v>223495</v>
      </c>
      <c r="D6" s="50">
        <v>174323</v>
      </c>
      <c r="E6" s="50">
        <v>230445</v>
      </c>
      <c r="F6" s="50">
        <v>249121</v>
      </c>
    </row>
    <row r="7" spans="1:6">
      <c r="A7" s="36"/>
      <c r="B7" s="28"/>
      <c r="C7" s="28"/>
      <c r="D7" s="28"/>
      <c r="E7" s="28"/>
      <c r="F7" s="28"/>
    </row>
    <row r="8" spans="1:6">
      <c r="A8" s="36" t="s">
        <v>44</v>
      </c>
      <c r="B8" s="51">
        <v>160599</v>
      </c>
      <c r="C8" s="51">
        <v>156978</v>
      </c>
      <c r="D8" s="51">
        <v>117664</v>
      </c>
      <c r="E8" s="51">
        <v>164091</v>
      </c>
      <c r="F8" s="51">
        <v>169667</v>
      </c>
    </row>
    <row r="9" spans="1:6">
      <c r="A9" s="36"/>
      <c r="B9" s="28"/>
      <c r="C9" s="28"/>
      <c r="D9" s="28"/>
      <c r="E9" s="28"/>
      <c r="F9" s="28"/>
    </row>
    <row r="10" spans="1:6">
      <c r="A10" s="36" t="s">
        <v>43</v>
      </c>
      <c r="B10" s="28">
        <f>B6-B8</f>
        <v>54198</v>
      </c>
      <c r="C10" s="28">
        <f>C6-C8</f>
        <v>66517</v>
      </c>
      <c r="D10" s="28">
        <f>D6-D8</f>
        <v>56659</v>
      </c>
      <c r="E10" s="28">
        <f>E6-E8</f>
        <v>66354</v>
      </c>
      <c r="F10" s="28">
        <f>F6-F8</f>
        <v>79454</v>
      </c>
    </row>
    <row r="11" spans="1:6">
      <c r="A11" s="36"/>
      <c r="B11" s="28"/>
      <c r="C11" s="28"/>
      <c r="D11" s="28"/>
      <c r="E11" s="28"/>
      <c r="F11" s="28"/>
    </row>
    <row r="12" spans="1:6">
      <c r="A12" s="36" t="s">
        <v>42</v>
      </c>
      <c r="B12" s="51">
        <v>49870</v>
      </c>
      <c r="C12" s="51">
        <v>46363</v>
      </c>
      <c r="D12" s="51">
        <v>33274</v>
      </c>
      <c r="E12" s="51">
        <v>46397</v>
      </c>
      <c r="F12" s="51">
        <v>48458</v>
      </c>
    </row>
    <row r="13" spans="1:6">
      <c r="A13" s="36"/>
      <c r="B13" s="28"/>
      <c r="C13" s="28"/>
      <c r="D13" s="28"/>
      <c r="E13" s="28"/>
      <c r="F13" s="28"/>
    </row>
    <row r="14" spans="1:6">
      <c r="A14" s="41" t="s">
        <v>41</v>
      </c>
      <c r="B14" s="55">
        <f>B10-B12</f>
        <v>4328</v>
      </c>
      <c r="C14" s="55">
        <f>C10-C12</f>
        <v>20154</v>
      </c>
      <c r="D14" s="55">
        <f>D10-D12</f>
        <v>23385</v>
      </c>
      <c r="E14" s="55">
        <f>E10-E12</f>
        <v>19957</v>
      </c>
      <c r="F14" s="55">
        <f>F10-F12</f>
        <v>30996</v>
      </c>
    </row>
    <row r="15" spans="1:6">
      <c r="A15" s="36"/>
      <c r="B15" s="28"/>
      <c r="C15" s="28"/>
      <c r="D15" s="28"/>
      <c r="E15" s="28"/>
      <c r="F15" s="28"/>
    </row>
    <row r="16" spans="1:6">
      <c r="A16" s="36" t="s">
        <v>40</v>
      </c>
      <c r="B16" s="52">
        <v>870</v>
      </c>
      <c r="C16" s="52">
        <v>962</v>
      </c>
      <c r="D16" s="52">
        <v>3433</v>
      </c>
      <c r="E16" s="52">
        <v>2187</v>
      </c>
      <c r="F16" s="52">
        <v>-671</v>
      </c>
    </row>
    <row r="17" spans="1:6">
      <c r="A17" s="36"/>
      <c r="B17" s="28"/>
      <c r="C17" s="28"/>
      <c r="D17" s="28"/>
      <c r="E17" s="28"/>
      <c r="F17" s="28"/>
    </row>
    <row r="18" spans="1:6">
      <c r="A18" s="36" t="s">
        <v>39</v>
      </c>
      <c r="B18" s="28">
        <f>B14+B16</f>
        <v>5198</v>
      </c>
      <c r="C18" s="28">
        <f>C14+C16</f>
        <v>21116</v>
      </c>
      <c r="D18" s="28">
        <f>D14+D16</f>
        <v>26818</v>
      </c>
      <c r="E18" s="28">
        <f>E14+E16</f>
        <v>22144</v>
      </c>
      <c r="F18" s="28">
        <f>F14+F16</f>
        <v>30325</v>
      </c>
    </row>
    <row r="19" spans="1:6">
      <c r="A19" s="36"/>
      <c r="B19" s="28"/>
      <c r="C19" s="28"/>
      <c r="D19" s="28"/>
      <c r="E19" s="28"/>
      <c r="F19" s="28"/>
    </row>
    <row r="20" spans="1:6">
      <c r="A20" s="53" t="s">
        <v>38</v>
      </c>
      <c r="B20" s="28">
        <v>4507</v>
      </c>
      <c r="C20" s="28">
        <v>8551</v>
      </c>
      <c r="D20" s="28">
        <v>11508</v>
      </c>
      <c r="E20" s="28">
        <v>13360</v>
      </c>
      <c r="F20" s="28">
        <v>6145</v>
      </c>
    </row>
    <row r="21" spans="1:6">
      <c r="A21" s="36"/>
      <c r="B21" s="28"/>
      <c r="C21" s="28"/>
      <c r="D21" s="28"/>
      <c r="E21" s="28"/>
      <c r="F21" s="28"/>
    </row>
    <row r="22" spans="1:6">
      <c r="A22" s="41" t="s">
        <v>37</v>
      </c>
      <c r="B22" s="32">
        <f>B18+B20</f>
        <v>9705</v>
      </c>
      <c r="C22" s="32">
        <f>C18+C20</f>
        <v>29667</v>
      </c>
      <c r="D22" s="32">
        <f>D18+D20</f>
        <v>38326</v>
      </c>
      <c r="E22" s="32">
        <f>E18+E20</f>
        <v>35504</v>
      </c>
      <c r="F22" s="32">
        <f>F18+F20</f>
        <v>36470</v>
      </c>
    </row>
    <row r="23" spans="1:6">
      <c r="A23" s="36"/>
      <c r="B23" s="49"/>
      <c r="C23" s="49"/>
      <c r="D23" s="49"/>
      <c r="E23" s="49"/>
      <c r="F23" s="49"/>
    </row>
    <row r="24" spans="1:6">
      <c r="A24" s="36"/>
      <c r="B24" s="49"/>
      <c r="C24" s="49"/>
      <c r="D24" s="49"/>
      <c r="E24" s="49"/>
      <c r="F24" s="49"/>
    </row>
    <row r="25" spans="1:6">
      <c r="A25" s="36"/>
      <c r="B25" s="49"/>
      <c r="C25" s="49"/>
      <c r="D25" s="49"/>
      <c r="E25" s="49"/>
      <c r="F25" s="49"/>
    </row>
    <row r="26" spans="1:6">
      <c r="A26" s="41" t="s">
        <v>36</v>
      </c>
      <c r="B26" s="32">
        <v>65932</v>
      </c>
      <c r="C26" s="32">
        <v>85594</v>
      </c>
      <c r="D26" s="32">
        <v>83325</v>
      </c>
      <c r="E26" s="32">
        <v>96020</v>
      </c>
      <c r="F26" s="32">
        <v>94515</v>
      </c>
    </row>
    <row r="27" spans="1:6">
      <c r="A27" s="33"/>
      <c r="B27" s="33"/>
      <c r="C27" s="33"/>
      <c r="D27" s="26"/>
      <c r="E27" s="33"/>
      <c r="F27" s="33"/>
    </row>
    <row r="28" spans="1:6">
      <c r="A28" s="33"/>
      <c r="B28" s="33"/>
      <c r="C28" s="33"/>
      <c r="D28" s="26"/>
      <c r="E28" s="33"/>
      <c r="F28" s="33"/>
    </row>
    <row r="29" spans="1:6">
      <c r="A29" s="43" t="s">
        <v>46</v>
      </c>
      <c r="B29" s="33"/>
      <c r="C29" s="33"/>
      <c r="D29" s="26"/>
      <c r="E29" s="33"/>
      <c r="F29" s="33"/>
    </row>
  </sheetData>
  <printOptions horizontalCentered="1"/>
  <pageMargins left="0.7" right="0.7" top="0.75" bottom="0.75" header="0.3" footer="0.3"/>
  <pageSetup scale="94" orientation="landscape" horizontalDpi="1200" verticalDpi="1200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Revenues</vt:lpstr>
      <vt:lpstr>Expenses</vt:lpstr>
      <vt:lpstr>Ops Exp</vt:lpstr>
      <vt:lpstr>G&amp;A Exp</vt:lpstr>
      <vt:lpstr>Income Stmt</vt:lpstr>
    </vt:vector>
  </TitlesOfParts>
  <Company> 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RY</cp:lastModifiedBy>
  <cp:lastPrinted>2013-11-04T23:41:16Z</cp:lastPrinted>
  <dcterms:created xsi:type="dcterms:W3CDTF">2012-11-15T22:30:08Z</dcterms:created>
  <dcterms:modified xsi:type="dcterms:W3CDTF">2013-12-12T20:20:12Z</dcterms:modified>
</cp:coreProperties>
</file>